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256" windowHeight="13176"/>
  </bookViews>
  <sheets>
    <sheet name="титулка" sheetId="7" r:id="rId1"/>
    <sheet name="план" sheetId="3" r:id="rId2"/>
    <sheet name="Лист4" sheetId="4" state="hidden" r:id="rId3"/>
  </sheets>
  <definedNames>
    <definedName name="_xlnm.Print_Titles" localSheetId="1">план!$8:$8</definedName>
    <definedName name="_xlnm.Print_Area" localSheetId="0">титулка!$A$1:$BA$36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6" i="3"/>
  <c r="I117"/>
  <c r="J100" l="1"/>
  <c r="K100"/>
  <c r="L100"/>
  <c r="N100"/>
  <c r="O100"/>
  <c r="P100"/>
  <c r="Q100"/>
  <c r="R100"/>
  <c r="S100"/>
  <c r="G100"/>
  <c r="H100" s="1"/>
  <c r="G99"/>
  <c r="G38"/>
  <c r="R146"/>
  <c r="S148"/>
  <c r="I93"/>
  <c r="H93"/>
  <c r="R148"/>
  <c r="I98"/>
  <c r="H98"/>
  <c r="P146"/>
  <c r="Q148"/>
  <c r="I89"/>
  <c r="H89"/>
  <c r="P148"/>
  <c r="O148"/>
  <c r="N146"/>
  <c r="N148"/>
  <c r="G106"/>
  <c r="G37"/>
  <c r="M93" l="1"/>
  <c r="M98"/>
  <c r="M89"/>
  <c r="G110"/>
  <c r="T34" i="7" l="1"/>
  <c r="T35"/>
  <c r="I59" i="3"/>
  <c r="H37" l="1"/>
  <c r="I28"/>
  <c r="H28"/>
  <c r="G134"/>
  <c r="I132"/>
  <c r="I90"/>
  <c r="I91"/>
  <c r="I92"/>
  <c r="H92"/>
  <c r="H81"/>
  <c r="I81"/>
  <c r="H86"/>
  <c r="I122"/>
  <c r="I123"/>
  <c r="I124"/>
  <c r="I125"/>
  <c r="I126"/>
  <c r="I127"/>
  <c r="I128"/>
  <c r="I129"/>
  <c r="I130"/>
  <c r="I131"/>
  <c r="H123"/>
  <c r="H124"/>
  <c r="H125"/>
  <c r="H126"/>
  <c r="H127"/>
  <c r="H128"/>
  <c r="H129"/>
  <c r="H130"/>
  <c r="H131"/>
  <c r="H132"/>
  <c r="I115"/>
  <c r="I88"/>
  <c r="I94"/>
  <c r="I95"/>
  <c r="I96"/>
  <c r="I97"/>
  <c r="I75"/>
  <c r="I76"/>
  <c r="I77"/>
  <c r="I78"/>
  <c r="I82"/>
  <c r="I83"/>
  <c r="I84"/>
  <c r="I85"/>
  <c r="I86"/>
  <c r="I87"/>
  <c r="I64"/>
  <c r="I65"/>
  <c r="I66"/>
  <c r="I67"/>
  <c r="I68"/>
  <c r="I69"/>
  <c r="I70"/>
  <c r="I71"/>
  <c r="I72"/>
  <c r="I73"/>
  <c r="I74"/>
  <c r="I47"/>
  <c r="I48"/>
  <c r="I49"/>
  <c r="I50"/>
  <c r="I51"/>
  <c r="I52"/>
  <c r="I53"/>
  <c r="I54"/>
  <c r="I55"/>
  <c r="I56"/>
  <c r="I57"/>
  <c r="I58"/>
  <c r="I60"/>
  <c r="I61"/>
  <c r="I62"/>
  <c r="I63"/>
  <c r="I46"/>
  <c r="H122"/>
  <c r="N134"/>
  <c r="O134"/>
  <c r="P134"/>
  <c r="Q134"/>
  <c r="R134"/>
  <c r="S134"/>
  <c r="J134"/>
  <c r="K134"/>
  <c r="K136" s="1"/>
  <c r="L134"/>
  <c r="H99"/>
  <c r="I39"/>
  <c r="I37"/>
  <c r="K38"/>
  <c r="L38"/>
  <c r="J38"/>
  <c r="I121"/>
  <c r="H121"/>
  <c r="H117"/>
  <c r="M109"/>
  <c r="N109"/>
  <c r="O109"/>
  <c r="P109"/>
  <c r="Q109"/>
  <c r="R109"/>
  <c r="I109"/>
  <c r="J109"/>
  <c r="K109"/>
  <c r="L109"/>
  <c r="G109"/>
  <c r="G111" s="1"/>
  <c r="G112" s="1"/>
  <c r="H97"/>
  <c r="G75"/>
  <c r="G56"/>
  <c r="I34"/>
  <c r="I36"/>
  <c r="I31"/>
  <c r="M31" s="1"/>
  <c r="I32"/>
  <c r="M32" s="1"/>
  <c r="I33"/>
  <c r="I29"/>
  <c r="M29" s="1"/>
  <c r="I30"/>
  <c r="M30" s="1"/>
  <c r="G25"/>
  <c r="I11"/>
  <c r="I12"/>
  <c r="I13"/>
  <c r="I14"/>
  <c r="I15"/>
  <c r="I16"/>
  <c r="I17"/>
  <c r="I18"/>
  <c r="I19"/>
  <c r="I20"/>
  <c r="I21"/>
  <c r="I22"/>
  <c r="I23"/>
  <c r="I25"/>
  <c r="H105"/>
  <c r="H104"/>
  <c r="H18"/>
  <c r="H21"/>
  <c r="H33"/>
  <c r="H36"/>
  <c r="J119"/>
  <c r="L119"/>
  <c r="G119"/>
  <c r="O119"/>
  <c r="P119"/>
  <c r="Q119"/>
  <c r="R119"/>
  <c r="S119"/>
  <c r="N119"/>
  <c r="H116"/>
  <c r="O38"/>
  <c r="P38"/>
  <c r="Q38"/>
  <c r="R38"/>
  <c r="S38"/>
  <c r="H74"/>
  <c r="G72"/>
  <c r="H71"/>
  <c r="G69"/>
  <c r="H58"/>
  <c r="H55"/>
  <c r="G53"/>
  <c r="H52"/>
  <c r="G50"/>
  <c r="H84"/>
  <c r="G66"/>
  <c r="H65"/>
  <c r="H88"/>
  <c r="G63"/>
  <c r="G47"/>
  <c r="G44"/>
  <c r="G16"/>
  <c r="H49"/>
  <c r="H83"/>
  <c r="H62"/>
  <c r="H87"/>
  <c r="H59"/>
  <c r="H78"/>
  <c r="H115"/>
  <c r="H77"/>
  <c r="H108"/>
  <c r="H109" s="1"/>
  <c r="H68"/>
  <c r="H46"/>
  <c r="N38"/>
  <c r="I100" l="1"/>
  <c r="G39"/>
  <c r="H39" s="1"/>
  <c r="G101"/>
  <c r="H38"/>
  <c r="M28"/>
  <c r="J136"/>
  <c r="L136"/>
  <c r="M130"/>
  <c r="N111"/>
  <c r="P111"/>
  <c r="O136"/>
  <c r="M128"/>
  <c r="M129"/>
  <c r="N136"/>
  <c r="M92"/>
  <c r="M81"/>
  <c r="M127"/>
  <c r="M122"/>
  <c r="M131"/>
  <c r="M123"/>
  <c r="R111"/>
  <c r="M132"/>
  <c r="M124"/>
  <c r="M125"/>
  <c r="M126"/>
  <c r="S136"/>
  <c r="M97"/>
  <c r="S111"/>
  <c r="L111"/>
  <c r="R136"/>
  <c r="J111"/>
  <c r="P136"/>
  <c r="Q136"/>
  <c r="M68"/>
  <c r="Q111"/>
  <c r="M62"/>
  <c r="O111"/>
  <c r="K111"/>
  <c r="K139" s="1"/>
  <c r="M49"/>
  <c r="M58"/>
  <c r="I38"/>
  <c r="N147"/>
  <c r="H11"/>
  <c r="M11" s="1"/>
  <c r="I134"/>
  <c r="G136"/>
  <c r="G137" s="1"/>
  <c r="M121"/>
  <c r="M77"/>
  <c r="M65"/>
  <c r="H134"/>
  <c r="M21"/>
  <c r="M71"/>
  <c r="M18"/>
  <c r="M74"/>
  <c r="M59"/>
  <c r="M116"/>
  <c r="M119" s="1"/>
  <c r="M83"/>
  <c r="M87"/>
  <c r="M86"/>
  <c r="M88"/>
  <c r="M55"/>
  <c r="M52"/>
  <c r="H119"/>
  <c r="M84"/>
  <c r="I119"/>
  <c r="M46"/>
  <c r="M78"/>
  <c r="M33"/>
  <c r="M36"/>
  <c r="M100" l="1"/>
  <c r="H111"/>
  <c r="P139"/>
  <c r="O139"/>
  <c r="J139"/>
  <c r="N140"/>
  <c r="N142" s="1"/>
  <c r="N139"/>
  <c r="S139"/>
  <c r="R139"/>
  <c r="R140"/>
  <c r="R142" s="1"/>
  <c r="S140"/>
  <c r="S142" s="1"/>
  <c r="H136"/>
  <c r="O140"/>
  <c r="O142" s="1"/>
  <c r="M134"/>
  <c r="M136" s="1"/>
  <c r="Q139"/>
  <c r="I136"/>
  <c r="Q140"/>
  <c r="Q142" s="1"/>
  <c r="I111"/>
  <c r="G140"/>
  <c r="M38"/>
  <c r="G139"/>
  <c r="P140"/>
  <c r="P142" s="1"/>
  <c r="L139"/>
  <c r="I139" l="1"/>
  <c r="M111"/>
  <c r="M139" s="1"/>
  <c r="H139"/>
</calcChain>
</file>

<file path=xl/sharedStrings.xml><?xml version="1.0" encoding="utf-8"?>
<sst xmlns="http://schemas.openxmlformats.org/spreadsheetml/2006/main" count="444" uniqueCount="235">
  <si>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</si>
  <si>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</si>
  <si>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</si>
  <si>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</si>
  <si>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</si>
  <si>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</si>
  <si>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</si>
  <si>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</si>
  <si>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</si>
  <si>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</si>
  <si>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</si>
  <si>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</si>
  <si>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</si>
  <si>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</si>
  <si>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</si>
  <si>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</si>
  <si>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</si>
  <si>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</si>
  <si>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</si>
  <si>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</si>
  <si>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</si>
  <si>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Всього</t>
  </si>
  <si>
    <t>Переддипломна практика</t>
  </si>
  <si>
    <t>НАЗВА ДИСЦИПЛІН</t>
  </si>
  <si>
    <t>Кредити ECTS</t>
  </si>
  <si>
    <t>Загальний обсяг</t>
  </si>
  <si>
    <t>самостійні</t>
  </si>
  <si>
    <t>лекції</t>
  </si>
  <si>
    <t>практич</t>
  </si>
  <si>
    <t>на базі ВНЗ 1 рівня</t>
  </si>
  <si>
    <t>Автоматизація технологічних процесів та виробництв</t>
  </si>
  <si>
    <t>1</t>
  </si>
  <si>
    <t>Всього за рівень "Бакалавр":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</si>
  <si>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</si>
  <si>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</si>
  <si>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</si>
  <si>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</si>
  <si>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Підсумок</t>
  </si>
  <si>
    <t>Міністерство освіти і науки України</t>
  </si>
  <si>
    <t>Фізичне виховання</t>
  </si>
  <si>
    <t>Тижні</t>
  </si>
  <si>
    <t>Назва
 практики</t>
  </si>
  <si>
    <t>Усього</t>
  </si>
  <si>
    <t>3</t>
  </si>
  <si>
    <t>№ дисципл.</t>
  </si>
  <si>
    <t>Кількість годин</t>
  </si>
  <si>
    <t>аудиторних</t>
  </si>
  <si>
    <t>екзамени</t>
  </si>
  <si>
    <t>заліки</t>
  </si>
  <si>
    <t>курсові</t>
  </si>
  <si>
    <t>у тому числі</t>
  </si>
  <si>
    <t xml:space="preserve">проекти </t>
  </si>
  <si>
    <t>роботи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</si>
  <si>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</si>
  <si>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</si>
  <si>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</si>
  <si>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</si>
  <si>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</si>
  <si>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</si>
  <si>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</si>
  <si>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</si>
  <si>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</si>
  <si>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1.2.4</t>
  </si>
  <si>
    <t>1.3.1</t>
  </si>
  <si>
    <t xml:space="preserve">Іноземна мова (за проф.спр.) </t>
  </si>
  <si>
    <t>ЗАТВЕРДЖЕНО:</t>
  </si>
  <si>
    <t>на засіданні Вченої ради</t>
  </si>
  <si>
    <t xml:space="preserve">На основі ОПП підготовки молодшого спеціаліста </t>
  </si>
  <si>
    <t>1 курс</t>
  </si>
  <si>
    <t>2 курс</t>
  </si>
  <si>
    <t>кількість тижнів у семестрі</t>
  </si>
  <si>
    <t>Розподіл за семестрами</t>
  </si>
  <si>
    <t>Семестр</t>
  </si>
  <si>
    <t>Вища математика</t>
  </si>
  <si>
    <t>2</t>
  </si>
  <si>
    <t>4</t>
  </si>
  <si>
    <t>1.1.7</t>
  </si>
  <si>
    <t>1.1.8</t>
  </si>
  <si>
    <t>1.1.9</t>
  </si>
  <si>
    <t>2.1.2</t>
  </si>
  <si>
    <t>Канікули</t>
  </si>
  <si>
    <t>Екзаменац. сесія та проміж. контроль</t>
  </si>
  <si>
    <t xml:space="preserve">ІІІ. ПРАКТИКА </t>
  </si>
  <si>
    <t xml:space="preserve">       II. ЗВЕДЕНІ ДАНІ ПРО БЮДЖЕТ ЧАСУ, тижні  </t>
  </si>
  <si>
    <t>А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</si>
  <si>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</si>
  <si>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НАВЧАЛЬНИЙ ПЛАН 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</si>
  <si>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денна зі скороченим терміном навчання</t>
    </r>
  </si>
  <si>
    <t xml:space="preserve">на базі академії </t>
  </si>
  <si>
    <t>Разом на базі академії:</t>
  </si>
  <si>
    <t>1.2.5</t>
  </si>
  <si>
    <t>1.2.6</t>
  </si>
  <si>
    <t>1.2.7</t>
  </si>
  <si>
    <t>Дисципліни вільного вибору на базі академії</t>
  </si>
  <si>
    <t>1.2.8</t>
  </si>
  <si>
    <t>1. ОБОВ'ЯЗКОВІ НАВЧАЛЬНІ ДИСЦИПЛІНИ</t>
  </si>
  <si>
    <t>1.1 ЦИКЛ ЗАГАЛЬНОЇ ПІДГОТОВКИ</t>
  </si>
  <si>
    <t>2. ДИСЦИПЛІНИ ВІЛЬНОГО ВИБОРУ</t>
  </si>
  <si>
    <t>1.1.10</t>
  </si>
  <si>
    <t xml:space="preserve">Семестр </t>
  </si>
  <si>
    <t>лабо-раторні</t>
  </si>
  <si>
    <t>1.2.9</t>
  </si>
  <si>
    <t>1.2.10</t>
  </si>
  <si>
    <t>1.2.11</t>
  </si>
  <si>
    <t>1.2.12</t>
  </si>
  <si>
    <t>1.2.13</t>
  </si>
  <si>
    <t>1.2.14</t>
  </si>
  <si>
    <t>1.2.15</t>
  </si>
  <si>
    <t>1.3.4</t>
  </si>
  <si>
    <t>1.4.1</t>
  </si>
  <si>
    <t>Всього за рівень "Бакалавр" на базі академії:</t>
  </si>
  <si>
    <t>Кількість годин на тиждень</t>
  </si>
  <si>
    <t>ісп.</t>
  </si>
  <si>
    <t>1.1.11</t>
  </si>
  <si>
    <t>1.1.12</t>
  </si>
  <si>
    <t>протокол № ___</t>
  </si>
  <si>
    <t>1.1.13</t>
  </si>
  <si>
    <t>1.2.16</t>
  </si>
  <si>
    <t>1.2.17</t>
  </si>
  <si>
    <t>1.4. АТЕСТАЦІЯ</t>
  </si>
  <si>
    <t>Кваліфікаційна робота бакалавра</t>
  </si>
  <si>
    <t>Разом п.2.1</t>
  </si>
  <si>
    <t>2.2.2</t>
  </si>
  <si>
    <t>2.2.3</t>
  </si>
  <si>
    <t>2.2.4</t>
  </si>
  <si>
    <t>Алгоритмізація та програмування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</si>
  <si>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Комп'ютерні науки </t>
    </r>
  </si>
  <si>
    <t>на базі фахової передвищої освіти</t>
  </si>
  <si>
    <t>Разом на базі фахової передвищої освіти:</t>
  </si>
  <si>
    <t>Операційні системи та системне програмування</t>
  </si>
  <si>
    <t xml:space="preserve">Організація баз даних та знань </t>
  </si>
  <si>
    <t>Організація баз даних та знань (кур)</t>
  </si>
  <si>
    <t xml:space="preserve">Технологія створення програмних продуктів </t>
  </si>
  <si>
    <t>Технологія створення програмних продуктів (кур.)</t>
  </si>
  <si>
    <t>Разом  на базі фахової передвищої освіти:</t>
  </si>
  <si>
    <t>1.2.18</t>
  </si>
  <si>
    <t>1.2.19</t>
  </si>
  <si>
    <t>1.2.20</t>
  </si>
  <si>
    <t>Гарант освітньої програми</t>
  </si>
  <si>
    <t>IV. АТЕСТАЦІЯ</t>
  </si>
  <si>
    <t>№</t>
  </si>
  <si>
    <t>Атест.</t>
  </si>
  <si>
    <t>Всього обов'язкові дисципліни на базі академії</t>
  </si>
  <si>
    <r>
      <t xml:space="preserve">Кваліфікація:   </t>
    </r>
    <r>
      <rPr>
        <b/>
        <sz val="20"/>
        <rFont val="Times New Roman"/>
        <family val="1"/>
        <charset val="204"/>
      </rPr>
      <t>бакалавр з комп’ютерних наук</t>
    </r>
  </si>
  <si>
    <t xml:space="preserve">1.3. ПРАКТИЧНА ПІДГОТОВКА </t>
  </si>
  <si>
    <t>І . ГРАФІК ОСВІТНЬОГО ПРОЦЕСУ</t>
  </si>
  <si>
    <t xml:space="preserve">Об'єктно-орієнтоване програмування </t>
  </si>
  <si>
    <r>
      <t xml:space="preserve">галузь знань: </t>
    </r>
    <r>
      <rPr>
        <b/>
        <sz val="20"/>
        <rFont val="Times New Roman"/>
        <family val="1"/>
        <charset val="204"/>
      </rPr>
      <t>F</t>
    </r>
    <r>
      <rPr>
        <sz val="20"/>
        <rFont val="Times New Roman"/>
        <family val="1"/>
        <charset val="204"/>
      </rPr>
      <t xml:space="preserve">  </t>
    </r>
    <r>
      <rPr>
        <b/>
        <sz val="20"/>
        <rFont val="Times New Roman"/>
        <family val="1"/>
        <charset val="204"/>
      </rPr>
      <t>Інформаційні технології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</si>
  <si>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F3</t>
    </r>
    <r>
      <rPr>
        <sz val="20"/>
        <rFont val="Times New Roman"/>
        <family val="1"/>
        <charset val="204"/>
      </rPr>
      <t xml:space="preserve">  </t>
    </r>
    <r>
      <rPr>
        <b/>
        <sz val="20"/>
        <rFont val="Times New Roman"/>
        <family val="1"/>
        <charset val="204"/>
      </rPr>
      <t>Комп’ютерні науки</t>
    </r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</si>
  <si>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 А –  атестація </t>
  </si>
  <si>
    <t>Форма атестації (екзамен, кваліфікаційна робота)</t>
  </si>
  <si>
    <t>1.2 ЦИКЛ ПРОФЕСІЙНОЇ ПІДГОТОВКИ</t>
  </si>
  <si>
    <t xml:space="preserve"> Методи дослідження операцій  (курс) </t>
  </si>
  <si>
    <t>1.2.21</t>
  </si>
  <si>
    <t xml:space="preserve">Виробнича практика </t>
  </si>
  <si>
    <t>3 курс</t>
  </si>
  <si>
    <t>Дискретна математика</t>
  </si>
  <si>
    <t>Електроніка та  комп’ютерна схемотехніка</t>
  </si>
  <si>
    <t xml:space="preserve">Чисельні методи </t>
  </si>
  <si>
    <t>Компоненти сучасних комп’ютерних систем</t>
  </si>
  <si>
    <r>
      <rPr>
        <sz val="14"/>
        <rFont val="Times New Roman"/>
        <family val="1"/>
        <charset val="204"/>
      </rPr>
      <t>Системний аналіз</t>
    </r>
    <r>
      <rPr>
        <i/>
        <sz val="14"/>
        <rFont val="Times New Roman"/>
        <family val="1"/>
        <charset val="204"/>
      </rPr>
      <t xml:space="preserve">  </t>
    </r>
  </si>
  <si>
    <t>6</t>
  </si>
  <si>
    <t>5</t>
  </si>
  <si>
    <t>2.1.3</t>
  </si>
  <si>
    <r>
      <t>Фізика</t>
    </r>
    <r>
      <rPr>
        <i/>
        <sz val="14"/>
        <rFont val="Times New Roman"/>
        <family val="1"/>
        <charset val="204"/>
      </rPr>
      <t xml:space="preserve"> </t>
    </r>
  </si>
  <si>
    <t>зал</t>
  </si>
  <si>
    <t>Нарисна геометрія, інженерна та комп'ютерна графіка</t>
  </si>
  <si>
    <t>Теорія ймовірностей і математична статистика</t>
  </si>
  <si>
    <t>Безпека життєдіяльності та основи охорони праці</t>
  </si>
  <si>
    <t>Основи національного спротиву*</t>
  </si>
  <si>
    <t xml:space="preserve">Теорія алгоритмів і структури даних </t>
  </si>
  <si>
    <t>Теорія алгоритмів і структури даних  (кур.)</t>
  </si>
  <si>
    <t xml:space="preserve">Комп'ютерні мережі </t>
  </si>
  <si>
    <t xml:space="preserve"> Геометричне моделювання, 3D та комп'ютерна графіка</t>
  </si>
  <si>
    <t>Методи оптимізації та дослідження операцій</t>
  </si>
  <si>
    <t>Інструменти цифрової обробки даних та документів на базі фахової передвищої освіти</t>
  </si>
  <si>
    <t>Web-технології та web-дизайн</t>
  </si>
  <si>
    <r>
      <t>Виробнича практика</t>
    </r>
    <r>
      <rPr>
        <i/>
        <sz val="14"/>
        <rFont val="Times New Roman"/>
        <family val="1"/>
        <charset val="204"/>
      </rPr>
      <t xml:space="preserve"> на базі академії </t>
    </r>
  </si>
  <si>
    <t>+</t>
  </si>
  <si>
    <t>Разом 1.3:</t>
  </si>
  <si>
    <t>Разом 1.4:</t>
  </si>
  <si>
    <t>2.1.1</t>
  </si>
  <si>
    <t>Вибіркова дисципліна 3 семестру</t>
  </si>
  <si>
    <t>2.2.  Цикл професійної підготовки</t>
  </si>
  <si>
    <t>2.1 Цикл загальної підготовки</t>
  </si>
  <si>
    <t>Вибіркові дисципліни 6 семестру №1</t>
  </si>
  <si>
    <t>Вибіркові дисципліни 6 семестру №2</t>
  </si>
  <si>
    <t>2.2.1.</t>
  </si>
  <si>
    <t>Вибіркова дисципліна 3 семестру №1</t>
  </si>
  <si>
    <t>Разом по п. 1.1:</t>
  </si>
  <si>
    <t xml:space="preserve">Всього обов'язкові дисципліни </t>
  </si>
  <si>
    <t>Разом п.2.2 на базі академії</t>
  </si>
  <si>
    <t xml:space="preserve"> Разом вибіркові компоненти освітньої програми</t>
  </si>
  <si>
    <t xml:space="preserve">Системи штучного інтелекту та інтелектуальний аналіз даних </t>
  </si>
  <si>
    <t xml:space="preserve"> на базі академії </t>
  </si>
  <si>
    <t xml:space="preserve">Моделювання систем  </t>
  </si>
  <si>
    <t xml:space="preserve">Основи кібербезпеки та захист інформації </t>
  </si>
  <si>
    <t xml:space="preserve">Вибіркові дисципліни 5 семестру №1 </t>
  </si>
  <si>
    <t>Управління ІТ проєктами</t>
  </si>
  <si>
    <t xml:space="preserve">Проєктування інформаційних систем  </t>
  </si>
  <si>
    <t>Іноземна мова (за проф.спр.)</t>
  </si>
  <si>
    <t xml:space="preserve"> План освітнього процесу   на  2026-2027 н.р.       КН  (ден. приск. 2,10 ) </t>
  </si>
  <si>
    <r>
      <t xml:space="preserve">Вступ до спеціальності. Ознайомча практика </t>
    </r>
    <r>
      <rPr>
        <i/>
        <sz val="14"/>
        <color indexed="8"/>
        <rFont val="Times New Roman"/>
        <family val="1"/>
        <charset val="204"/>
      </rPr>
      <t xml:space="preserve">на базі академії </t>
    </r>
  </si>
  <si>
    <r>
      <t>Українська мова (за профес спрямуванням)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базі фахової передвищої освіти</t>
    </r>
  </si>
  <si>
    <t>Історія України та української культури на базі фахової передвищої освіти</t>
  </si>
  <si>
    <r>
      <t xml:space="preserve">Філософія 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базі фахової передвищої освіти</t>
    </r>
  </si>
  <si>
    <t>"     "    квітня           2026 р.</t>
  </si>
  <si>
    <t>Роман ТОМАШЕВСЬКИЙ</t>
  </si>
  <si>
    <t>Т</t>
  </si>
  <si>
    <t>K</t>
  </si>
  <si>
    <t>T</t>
  </si>
  <si>
    <t>Т/П</t>
  </si>
  <si>
    <t>Т/П/Д</t>
  </si>
  <si>
    <t>1+90*</t>
  </si>
  <si>
    <t>5+90*</t>
  </si>
  <si>
    <t xml:space="preserve"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                    </t>
  </si>
  <si>
    <t>Сергій ЖАРІКОВ</t>
  </si>
  <si>
    <t>Зав.кафедри КІТ</t>
  </si>
  <si>
    <t>Олександр ТАРАСОВ</t>
  </si>
  <si>
    <t>Світлана МАЛИГІНА</t>
  </si>
  <si>
    <t xml:space="preserve">Вибіркова дисципліна 1 семестру №1 </t>
  </si>
  <si>
    <t>Вибіркова дисципліна 1 семестру №2</t>
  </si>
  <si>
    <t>Вибіркові дисципліни 3 семестру  №2</t>
  </si>
  <si>
    <t>Вибіркова дисципліна 4 семестру №1</t>
  </si>
  <si>
    <t>Вибіркові дисципліни 4 семестру №2</t>
  </si>
  <si>
    <t>Вибіркові дисципліни 5 семестру №4</t>
  </si>
  <si>
    <t xml:space="preserve">Технології розподілених систем та паралельних обчислень  </t>
  </si>
  <si>
    <r>
      <t xml:space="preserve"> </t>
    </r>
    <r>
      <rPr>
        <i/>
        <sz val="14"/>
        <rFont val="Times New Roman"/>
        <family val="1"/>
        <charset val="204"/>
      </rPr>
      <t xml:space="preserve"> на базі академії </t>
    </r>
  </si>
  <si>
    <t xml:space="preserve">Вибіркові дисципліни 5 семестру №2 </t>
  </si>
  <si>
    <t xml:space="preserve">Вибіркові дисципліни 5 семестру №3  </t>
  </si>
  <si>
    <t>Іноземна мова (за проф.спр.) на базі фахової передвищої освіти</t>
  </si>
  <si>
    <t>Строк навчання - 2 роки 10 місяців</t>
  </si>
  <si>
    <t>Вибіркова дисципліна 1 семестру</t>
  </si>
  <si>
    <t>Вибіркова дисципліна 2 семестру</t>
  </si>
  <si>
    <t>Директор ІННІ</t>
  </si>
</sst>
</file>

<file path=xl/styles.xml><?xml version="1.0" encoding="utf-8"?>
<styleSheet xmlns="http://schemas.openxmlformats.org/spreadsheetml/2006/main">
  <numFmts count="8">
    <numFmt numFmtId="164" formatCode="#,##0_-;\-* #,##0_-;\ _-;_-@_-"/>
    <numFmt numFmtId="165" formatCode="#,##0;\-* #,##0_-;\ _-;_-@_-"/>
    <numFmt numFmtId="166" formatCode="0.0"/>
    <numFmt numFmtId="167" formatCode="#,##0_-;\-* #,##0_-;\ &quot;&quot;_-;_-@_-"/>
    <numFmt numFmtId="168" formatCode="#,##0;\-* #,##0_-;\ &quot;&quot;_-;_-@_-"/>
    <numFmt numFmtId="169" formatCode="#,##0.0_ ;\-#,##0.0\ "/>
    <numFmt numFmtId="170" formatCode="#,##0;\-* #,##0_-;\ &quot;&quot;_-;_-@"/>
    <numFmt numFmtId="171" formatCode="#,##0_-;\-* #,##0_-;\ _-;_-@"/>
  </numFmts>
  <fonts count="54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Arial Cyr"/>
      <family val="2"/>
      <charset val="204"/>
    </font>
    <font>
      <b/>
      <sz val="2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4"/>
      <name val="Arial Cyr"/>
      <charset val="204"/>
    </font>
    <font>
      <b/>
      <sz val="20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mo"/>
    </font>
    <font>
      <sz val="12"/>
      <color theme="1"/>
      <name val="Arial"/>
      <family val="2"/>
      <charset val="204"/>
    </font>
    <font>
      <i/>
      <sz val="11"/>
      <color rgb="FF7F7F7F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11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53" fillId="0" borderId="0" applyNumberFormat="0" applyFill="0" applyBorder="0" applyAlignment="0" applyProtection="0"/>
  </cellStyleXfs>
  <cellXfs count="9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164" fontId="7" fillId="0" borderId="0" xfId="0" applyNumberFormat="1" applyFont="1" applyFill="1" applyBorder="1" applyAlignment="1" applyProtection="1">
      <alignment vertical="center"/>
    </xf>
    <xf numFmtId="167" fontId="12" fillId="0" borderId="0" xfId="0" applyNumberFormat="1" applyFont="1" applyFill="1" applyBorder="1" applyAlignment="1" applyProtection="1">
      <alignment vertical="center"/>
    </xf>
    <xf numFmtId="167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5" fillId="0" borderId="0" xfId="0" applyFont="1" applyAlignment="1"/>
    <xf numFmtId="164" fontId="27" fillId="0" borderId="0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166" fontId="27" fillId="0" borderId="0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vertical="center"/>
    </xf>
    <xf numFmtId="0" fontId="4" fillId="0" borderId="0" xfId="0" applyFont="1"/>
    <xf numFmtId="0" fontId="4" fillId="0" borderId="0" xfId="0" applyFont="1" applyFill="1"/>
    <xf numFmtId="169" fontId="27" fillId="0" borderId="0" xfId="0" applyNumberFormat="1" applyFont="1" applyFill="1" applyBorder="1" applyAlignment="1" applyProtection="1">
      <alignment horizontal="center" vertical="center" wrapText="1"/>
    </xf>
    <xf numFmtId="166" fontId="13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5" fillId="0" borderId="0" xfId="0" applyFont="1" applyAlignment="1">
      <alignment vertical="top" wrapText="1"/>
    </xf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7" fillId="0" borderId="0" xfId="3" applyFont="1"/>
    <xf numFmtId="0" fontId="8" fillId="0" borderId="0" xfId="3" applyFont="1"/>
    <xf numFmtId="0" fontId="5" fillId="0" borderId="0" xfId="3" applyFont="1"/>
    <xf numFmtId="0" fontId="29" fillId="0" borderId="0" xfId="3" applyFont="1"/>
    <xf numFmtId="164" fontId="1" fillId="2" borderId="0" xfId="0" applyNumberFormat="1" applyFont="1" applyFill="1" applyBorder="1" applyAlignment="1" applyProtection="1">
      <alignment vertical="center"/>
    </xf>
    <xf numFmtId="164" fontId="4" fillId="2" borderId="0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2" borderId="32" xfId="0" applyNumberFormat="1" applyFont="1" applyFill="1" applyBorder="1" applyAlignment="1" applyProtection="1">
      <alignment horizontal="center" vertical="center"/>
    </xf>
    <xf numFmtId="0" fontId="2" fillId="2" borderId="33" xfId="0" applyNumberFormat="1" applyFont="1" applyFill="1" applyBorder="1" applyAlignment="1" applyProtection="1">
      <alignment horizontal="center" vertical="center"/>
    </xf>
    <xf numFmtId="0" fontId="2" fillId="2" borderId="34" xfId="0" applyNumberFormat="1" applyFont="1" applyFill="1" applyBorder="1" applyAlignment="1" applyProtection="1">
      <alignment horizontal="center" vertical="center"/>
    </xf>
    <xf numFmtId="164" fontId="2" fillId="2" borderId="35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 vertical="center"/>
    </xf>
    <xf numFmtId="49" fontId="2" fillId="0" borderId="6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5" fontId="2" fillId="2" borderId="30" xfId="0" applyNumberFormat="1" applyFont="1" applyFill="1" applyBorder="1" applyAlignment="1" applyProtection="1">
      <alignment horizontal="center" vertical="center"/>
    </xf>
    <xf numFmtId="165" fontId="2" fillId="2" borderId="31" xfId="0" applyNumberFormat="1" applyFont="1" applyFill="1" applyBorder="1" applyAlignment="1" applyProtection="1">
      <alignment horizontal="center" vertical="center"/>
    </xf>
    <xf numFmtId="164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 applyProtection="1">
      <alignment horizontal="center" vertical="center"/>
    </xf>
    <xf numFmtId="165" fontId="2" fillId="2" borderId="1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11" xfId="0" applyNumberFormat="1" applyFont="1" applyFill="1" applyBorder="1" applyAlignment="1" applyProtection="1">
      <alignment horizontal="center" vertical="center"/>
    </xf>
    <xf numFmtId="165" fontId="2" fillId="0" borderId="5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5" fontId="2" fillId="0" borderId="29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8" fillId="0" borderId="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166" fontId="2" fillId="0" borderId="23" xfId="0" applyNumberFormat="1" applyFont="1" applyFill="1" applyBorder="1" applyAlignment="1" applyProtection="1">
      <alignment horizontal="center" vertical="center"/>
    </xf>
    <xf numFmtId="49" fontId="2" fillId="0" borderId="7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/>
    </xf>
    <xf numFmtId="49" fontId="2" fillId="0" borderId="125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 wrapText="1"/>
    </xf>
    <xf numFmtId="49" fontId="38" fillId="0" borderId="88" xfId="0" applyNumberFormat="1" applyFont="1" applyFill="1" applyBorder="1" applyAlignment="1">
      <alignment horizontal="left" vertical="center" wrapText="1"/>
    </xf>
    <xf numFmtId="164" fontId="2" fillId="0" borderId="56" xfId="0" applyNumberFormat="1" applyFont="1" applyFill="1" applyBorder="1" applyAlignment="1" applyProtection="1">
      <alignment horizontal="center" vertical="center"/>
    </xf>
    <xf numFmtId="164" fontId="2" fillId="0" borderId="57" xfId="0" applyNumberFormat="1" applyFont="1" applyFill="1" applyBorder="1" applyAlignment="1" applyProtection="1">
      <alignment horizontal="center" vertical="center"/>
    </xf>
    <xf numFmtId="164" fontId="2" fillId="0" borderId="58" xfId="0" applyNumberFormat="1" applyFont="1" applyFill="1" applyBorder="1" applyAlignment="1" applyProtection="1">
      <alignment horizontal="center" vertical="center"/>
    </xf>
    <xf numFmtId="166" fontId="2" fillId="0" borderId="88" xfId="0" applyNumberFormat="1" applyFont="1" applyFill="1" applyBorder="1" applyAlignment="1" applyProtection="1">
      <alignment horizontal="center" vertical="center"/>
    </xf>
    <xf numFmtId="165" fontId="2" fillId="0" borderId="56" xfId="0" applyNumberFormat="1" applyFont="1" applyFill="1" applyBorder="1" applyAlignment="1" applyProtection="1">
      <alignment horizontal="center" vertical="center"/>
    </xf>
    <xf numFmtId="165" fontId="2" fillId="0" borderId="57" xfId="0" applyNumberFormat="1" applyFont="1" applyFill="1" applyBorder="1" applyAlignment="1" applyProtection="1">
      <alignment horizontal="center" vertical="center"/>
    </xf>
    <xf numFmtId="165" fontId="2" fillId="0" borderId="58" xfId="0" applyNumberFormat="1" applyFont="1" applyFill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2" fillId="0" borderId="14" xfId="0" applyNumberFormat="1" applyFont="1" applyFill="1" applyBorder="1" applyAlignment="1" applyProtection="1">
      <alignment horizontal="center" vertical="center"/>
    </xf>
    <xf numFmtId="165" fontId="2" fillId="0" borderId="59" xfId="0" applyNumberFormat="1" applyFont="1" applyFill="1" applyBorder="1" applyAlignment="1" applyProtection="1">
      <alignment horizontal="center" vertical="center"/>
    </xf>
    <xf numFmtId="49" fontId="2" fillId="0" borderId="59" xfId="0" applyNumberFormat="1" applyFont="1" applyFill="1" applyBorder="1" applyAlignment="1">
      <alignment horizontal="left" vertical="center" wrapText="1"/>
    </xf>
    <xf numFmtId="0" fontId="2" fillId="0" borderId="143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67" xfId="0" applyNumberFormat="1" applyFont="1" applyFill="1" applyBorder="1" applyAlignment="1" applyProtection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1" fontId="2" fillId="0" borderId="126" xfId="0" applyNumberFormat="1" applyFont="1" applyFill="1" applyBorder="1" applyAlignment="1">
      <alignment horizontal="center" vertical="center"/>
    </xf>
    <xf numFmtId="165" fontId="2" fillId="0" borderId="124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40" fillId="0" borderId="83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49" fontId="2" fillId="0" borderId="88" xfId="0" applyNumberFormat="1" applyFont="1" applyFill="1" applyBorder="1" applyAlignment="1">
      <alignment horizontal="left" vertical="center" wrapText="1"/>
    </xf>
    <xf numFmtId="0" fontId="2" fillId="0" borderId="58" xfId="0" applyNumberFormat="1" applyFont="1" applyFill="1" applyBorder="1" applyAlignment="1">
      <alignment horizontal="center" vertical="center" wrapText="1"/>
    </xf>
    <xf numFmtId="0" fontId="2" fillId="0" borderId="148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15" fillId="0" borderId="97" xfId="0" applyNumberFormat="1" applyFont="1" applyFill="1" applyBorder="1" applyAlignment="1">
      <alignment horizontal="left" vertical="center" wrapText="1"/>
    </xf>
    <xf numFmtId="49" fontId="2" fillId="0" borderId="147" xfId="0" applyNumberFormat="1" applyFont="1" applyFill="1" applyBorder="1" applyAlignment="1">
      <alignment horizontal="left" vertical="center" wrapText="1"/>
    </xf>
    <xf numFmtId="0" fontId="2" fillId="0" borderId="57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0" borderId="58" xfId="0" applyNumberFormat="1" applyFont="1" applyFill="1" applyBorder="1" applyAlignment="1" applyProtection="1">
      <alignment horizontal="center" vertical="center"/>
    </xf>
    <xf numFmtId="49" fontId="15" fillId="0" borderId="75" xfId="0" applyNumberFormat="1" applyFont="1" applyFill="1" applyBorder="1" applyAlignment="1">
      <alignment horizontal="left" vertical="center" wrapText="1"/>
    </xf>
    <xf numFmtId="0" fontId="2" fillId="0" borderId="56" xfId="0" applyNumberFormat="1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 wrapText="1"/>
    </xf>
    <xf numFmtId="165" fontId="2" fillId="0" borderId="56" xfId="0" applyNumberFormat="1" applyFont="1" applyFill="1" applyBorder="1" applyAlignment="1">
      <alignment horizontal="center" vertical="center" wrapText="1"/>
    </xf>
    <xf numFmtId="49" fontId="2" fillId="0" borderId="75" xfId="0" applyNumberFormat="1" applyFont="1" applyFill="1" applyBorder="1" applyAlignment="1">
      <alignment horizontal="left" vertical="center" wrapText="1"/>
    </xf>
    <xf numFmtId="49" fontId="2" fillId="0" borderId="97" xfId="0" applyNumberFormat="1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left" vertical="center" wrapText="1"/>
    </xf>
    <xf numFmtId="49" fontId="2" fillId="0" borderId="131" xfId="0" applyNumberFormat="1" applyFont="1" applyFill="1" applyBorder="1" applyAlignment="1">
      <alignment horizontal="center" vertical="center"/>
    </xf>
    <xf numFmtId="49" fontId="2" fillId="0" borderId="83" xfId="0" applyNumberFormat="1" applyFont="1" applyFill="1" applyBorder="1" applyAlignment="1">
      <alignment horizontal="center" vertical="center"/>
    </xf>
    <xf numFmtId="0" fontId="2" fillId="0" borderId="85" xfId="0" applyNumberFormat="1" applyFont="1" applyFill="1" applyBorder="1" applyAlignment="1" applyProtection="1">
      <alignment horizontal="center" vertical="center"/>
    </xf>
    <xf numFmtId="1" fontId="2" fillId="0" borderId="85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168" fontId="2" fillId="0" borderId="57" xfId="0" applyNumberFormat="1" applyFont="1" applyFill="1" applyBorder="1" applyAlignment="1" applyProtection="1">
      <alignment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65" fontId="2" fillId="0" borderId="60" xfId="0" applyNumberFormat="1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165" fontId="2" fillId="0" borderId="85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165" fontId="2" fillId="0" borderId="91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49" fontId="13" fillId="0" borderId="75" xfId="0" applyNumberFormat="1" applyFont="1" applyFill="1" applyBorder="1" applyAlignment="1">
      <alignment horizontal="center" vertical="center" wrapText="1"/>
    </xf>
    <xf numFmtId="49" fontId="2" fillId="0" borderId="68" xfId="0" applyNumberFormat="1" applyFont="1" applyFill="1" applyBorder="1" applyAlignment="1">
      <alignment horizontal="left" vertical="center" wrapText="1"/>
    </xf>
    <xf numFmtId="49" fontId="13" fillId="0" borderId="131" xfId="0" applyNumberFormat="1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3" fillId="0" borderId="124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71" xfId="0" applyNumberFormat="1" applyFont="1" applyFill="1" applyBorder="1" applyAlignment="1">
      <alignment horizontal="center" vertical="center"/>
    </xf>
    <xf numFmtId="165" fontId="2" fillId="0" borderId="87" xfId="0" applyNumberFormat="1" applyFont="1" applyFill="1" applyBorder="1" applyAlignment="1" applyProtection="1">
      <alignment horizontal="center" vertical="center"/>
    </xf>
    <xf numFmtId="165" fontId="13" fillId="0" borderId="127" xfId="0" applyNumberFormat="1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3" fillId="0" borderId="59" xfId="0" applyNumberFormat="1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horizontal="left" vertical="center" wrapText="1"/>
    </xf>
    <xf numFmtId="49" fontId="13" fillId="0" borderId="56" xfId="0" applyNumberFormat="1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1" fontId="13" fillId="0" borderId="57" xfId="0" applyNumberFormat="1" applyFont="1" applyFill="1" applyBorder="1" applyAlignment="1">
      <alignment horizontal="center" vertical="center"/>
    </xf>
    <xf numFmtId="0" fontId="13" fillId="0" borderId="64" xfId="0" applyNumberFormat="1" applyFont="1" applyFill="1" applyBorder="1" applyAlignment="1">
      <alignment horizontal="center" vertical="center"/>
    </xf>
    <xf numFmtId="0" fontId="13" fillId="0" borderId="56" xfId="0" applyNumberFormat="1" applyFont="1" applyFill="1" applyBorder="1" applyAlignment="1">
      <alignment horizontal="center" vertical="center"/>
    </xf>
    <xf numFmtId="165" fontId="13" fillId="0" borderId="60" xfId="0" applyNumberFormat="1" applyFont="1" applyFill="1" applyBorder="1" applyAlignment="1">
      <alignment horizontal="center" vertical="center" wrapText="1"/>
    </xf>
    <xf numFmtId="0" fontId="13" fillId="0" borderId="148" xfId="0" applyFont="1" applyFill="1" applyBorder="1" applyAlignment="1">
      <alignment horizontal="center" vertical="center" wrapText="1"/>
    </xf>
    <xf numFmtId="49" fontId="15" fillId="0" borderId="81" xfId="0" applyNumberFormat="1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 applyProtection="1">
      <alignment horizontal="center" vertical="center"/>
    </xf>
    <xf numFmtId="49" fontId="2" fillId="0" borderId="80" xfId="0" applyNumberFormat="1" applyFont="1" applyFill="1" applyBorder="1" applyAlignment="1">
      <alignment horizontal="left" vertical="center" wrapText="1"/>
    </xf>
    <xf numFmtId="49" fontId="2" fillId="0" borderId="60" xfId="0" applyNumberFormat="1" applyFont="1" applyFill="1" applyBorder="1" applyAlignment="1">
      <alignment horizontal="left" vertical="center" wrapText="1"/>
    </xf>
    <xf numFmtId="165" fontId="2" fillId="0" borderId="21" xfId="0" applyNumberFormat="1" applyFont="1" applyFill="1" applyBorder="1" applyAlignment="1" applyProtection="1">
      <alignment horizontal="center" vertical="center"/>
    </xf>
    <xf numFmtId="165" fontId="39" fillId="0" borderId="57" xfId="0" applyNumberFormat="1" applyFont="1" applyFill="1" applyBorder="1" applyAlignment="1" applyProtection="1">
      <alignment horizontal="center" vertical="center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108" xfId="0" applyNumberFormat="1" applyFont="1" applyFill="1" applyBorder="1" applyAlignment="1">
      <alignment horizontal="left" vertical="center" wrapText="1"/>
    </xf>
    <xf numFmtId="0" fontId="2" fillId="2" borderId="125" xfId="0" applyNumberFormat="1" applyFont="1" applyFill="1" applyBorder="1" applyAlignment="1" applyProtection="1">
      <alignment horizontal="center" vertical="center"/>
    </xf>
    <xf numFmtId="165" fontId="39" fillId="0" borderId="7" xfId="0" applyNumberFormat="1" applyFont="1" applyFill="1" applyBorder="1" applyAlignment="1" applyProtection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165" fontId="2" fillId="0" borderId="76" xfId="0" applyNumberFormat="1" applyFont="1" applyFill="1" applyBorder="1" applyAlignment="1" applyProtection="1">
      <alignment horizontal="center" vertical="center"/>
    </xf>
    <xf numFmtId="165" fontId="2" fillId="0" borderId="152" xfId="0" applyNumberFormat="1" applyFont="1" applyFill="1" applyBorder="1" applyAlignment="1" applyProtection="1">
      <alignment horizontal="center" vertical="center"/>
    </xf>
    <xf numFmtId="166" fontId="5" fillId="0" borderId="88" xfId="0" applyNumberFormat="1" applyFont="1" applyFill="1" applyBorder="1" applyAlignment="1" applyProtection="1">
      <alignment horizontal="center" vertical="center"/>
    </xf>
    <xf numFmtId="166" fontId="5" fillId="0" borderId="88" xfId="0" applyNumberFormat="1" applyFont="1" applyFill="1" applyBorder="1" applyAlignment="1">
      <alignment horizontal="center" vertical="center" wrapText="1"/>
    </xf>
    <xf numFmtId="0" fontId="42" fillId="0" borderId="157" xfId="0" applyFont="1" applyBorder="1" applyAlignment="1">
      <alignment horizontal="center" vertical="center"/>
    </xf>
    <xf numFmtId="0" fontId="42" fillId="0" borderId="158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159" xfId="0" applyFont="1" applyBorder="1" applyAlignment="1">
      <alignment horizontal="center" vertical="center"/>
    </xf>
    <xf numFmtId="0" fontId="42" fillId="0" borderId="160" xfId="0" applyFont="1" applyBorder="1" applyAlignment="1">
      <alignment horizontal="center" vertical="center"/>
    </xf>
    <xf numFmtId="0" fontId="42" fillId="0" borderId="161" xfId="0" applyFont="1" applyBorder="1" applyAlignment="1">
      <alignment horizontal="center" vertical="center"/>
    </xf>
    <xf numFmtId="0" fontId="38" fillId="0" borderId="162" xfId="0" applyFont="1" applyBorder="1" applyAlignment="1">
      <alignment horizontal="center"/>
    </xf>
    <xf numFmtId="0" fontId="38" fillId="0" borderId="163" xfId="0" applyFont="1" applyBorder="1" applyAlignment="1">
      <alignment horizontal="center"/>
    </xf>
    <xf numFmtId="0" fontId="38" fillId="0" borderId="164" xfId="0" applyFont="1" applyBorder="1" applyAlignment="1">
      <alignment horizontal="center"/>
    </xf>
    <xf numFmtId="0" fontId="38" fillId="0" borderId="165" xfId="0" applyFont="1" applyBorder="1" applyAlignment="1">
      <alignment horizontal="center"/>
    </xf>
    <xf numFmtId="0" fontId="38" fillId="0" borderId="166" xfId="0" applyFont="1" applyBorder="1" applyAlignment="1">
      <alignment horizontal="center"/>
    </xf>
    <xf numFmtId="0" fontId="38" fillId="0" borderId="167" xfId="0" applyFont="1" applyBorder="1" applyAlignment="1">
      <alignment horizontal="center"/>
    </xf>
    <xf numFmtId="0" fontId="47" fillId="0" borderId="166" xfId="0" applyFont="1" applyBorder="1" applyAlignment="1">
      <alignment horizontal="center"/>
    </xf>
    <xf numFmtId="0" fontId="47" fillId="0" borderId="167" xfId="0" applyFont="1" applyBorder="1" applyAlignment="1">
      <alignment horizontal="center"/>
    </xf>
    <xf numFmtId="0" fontId="47" fillId="0" borderId="165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6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2" fillId="0" borderId="162" xfId="0" applyFont="1" applyBorder="1" applyAlignment="1">
      <alignment horizontal="center"/>
    </xf>
    <xf numFmtId="165" fontId="2" fillId="0" borderId="83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166" fontId="2" fillId="0" borderId="69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57" xfId="0" applyNumberFormat="1" applyFont="1" applyFill="1" applyBorder="1" applyAlignment="1" applyProtection="1">
      <alignment vertical="center"/>
    </xf>
    <xf numFmtId="0" fontId="2" fillId="0" borderId="8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165" fontId="2" fillId="0" borderId="61" xfId="0" applyNumberFormat="1" applyFont="1" applyFill="1" applyBorder="1" applyAlignment="1" applyProtection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49" fontId="38" fillId="0" borderId="42" xfId="0" applyNumberFormat="1" applyFont="1" applyFill="1" applyBorder="1" applyAlignment="1">
      <alignment horizontal="center" vertical="center"/>
    </xf>
    <xf numFmtId="0" fontId="38" fillId="0" borderId="33" xfId="0" applyNumberFormat="1" applyFont="1" applyFill="1" applyBorder="1" applyAlignment="1">
      <alignment horizontal="center" vertical="center"/>
    </xf>
    <xf numFmtId="49" fontId="38" fillId="0" borderId="33" xfId="0" applyNumberFormat="1" applyFont="1" applyFill="1" applyBorder="1" applyAlignment="1">
      <alignment horizontal="center" vertical="center"/>
    </xf>
    <xf numFmtId="0" fontId="38" fillId="0" borderId="146" xfId="0" applyNumberFormat="1" applyFont="1" applyFill="1" applyBorder="1" applyAlignment="1" applyProtection="1">
      <alignment horizontal="center" vertical="center"/>
    </xf>
    <xf numFmtId="166" fontId="38" fillId="0" borderId="69" xfId="0" applyNumberFormat="1" applyFont="1" applyFill="1" applyBorder="1" applyAlignment="1" applyProtection="1">
      <alignment horizontal="center" vertical="center"/>
    </xf>
    <xf numFmtId="0" fontId="38" fillId="0" borderId="42" xfId="0" applyFont="1" applyFill="1" applyBorder="1" applyAlignment="1">
      <alignment horizontal="center" vertical="center"/>
    </xf>
    <xf numFmtId="1" fontId="38" fillId="0" borderId="49" xfId="0" applyNumberFormat="1" applyFont="1" applyFill="1" applyBorder="1" applyAlignment="1">
      <alignment horizontal="center" vertical="center"/>
    </xf>
    <xf numFmtId="0" fontId="38" fillId="0" borderId="49" xfId="0" applyNumberFormat="1" applyFont="1" applyFill="1" applyBorder="1" applyAlignment="1">
      <alignment horizontal="center" vertical="center"/>
    </xf>
    <xf numFmtId="1" fontId="38" fillId="0" borderId="146" xfId="0" applyNumberFormat="1" applyFont="1" applyFill="1" applyBorder="1" applyAlignment="1">
      <alignment horizontal="center" vertical="center"/>
    </xf>
    <xf numFmtId="165" fontId="38" fillId="0" borderId="124" xfId="0" applyNumberFormat="1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164" fontId="40" fillId="0" borderId="0" xfId="0" applyNumberFormat="1" applyFont="1" applyFill="1" applyBorder="1" applyAlignment="1" applyProtection="1">
      <alignment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10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 applyProtection="1">
      <alignment vertical="center"/>
    </xf>
    <xf numFmtId="0" fontId="2" fillId="0" borderId="8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2" fillId="0" borderId="115" xfId="0" applyNumberFormat="1" applyFont="1" applyFill="1" applyBorder="1" applyAlignment="1" applyProtection="1">
      <alignment horizontal="center" vertical="center"/>
    </xf>
    <xf numFmtId="166" fontId="2" fillId="0" borderId="43" xfId="0" applyNumberFormat="1" applyFont="1" applyFill="1" applyBorder="1" applyAlignment="1" applyProtection="1">
      <alignment horizontal="center" vertical="center"/>
    </xf>
    <xf numFmtId="1" fontId="2" fillId="0" borderId="49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1" fontId="2" fillId="0" borderId="146" xfId="0" applyNumberFormat="1" applyFont="1" applyFill="1" applyBorder="1" applyAlignment="1">
      <alignment horizontal="center" vertical="center"/>
    </xf>
    <xf numFmtId="0" fontId="2" fillId="0" borderId="83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44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166" fontId="2" fillId="0" borderId="92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0" fontId="2" fillId="0" borderId="126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0" xfId="0" applyNumberFormat="1" applyFont="1" applyFill="1" applyBorder="1" applyAlignment="1">
      <alignment horizontal="center" vertical="center"/>
    </xf>
    <xf numFmtId="165" fontId="2" fillId="0" borderId="82" xfId="0" applyNumberFormat="1" applyFont="1" applyFill="1" applyBorder="1" applyAlignment="1">
      <alignment horizontal="center" vertical="center" wrapText="1"/>
    </xf>
    <xf numFmtId="49" fontId="2" fillId="0" borderId="116" xfId="0" applyNumberFormat="1" applyFont="1" applyFill="1" applyBorder="1" applyAlignment="1">
      <alignment horizontal="center" vertical="center"/>
    </xf>
    <xf numFmtId="49" fontId="2" fillId="0" borderId="150" xfId="0" applyNumberFormat="1" applyFont="1" applyFill="1" applyBorder="1" applyAlignment="1">
      <alignment horizontal="center" vertical="center"/>
    </xf>
    <xf numFmtId="0" fontId="2" fillId="0" borderId="151" xfId="0" applyNumberFormat="1" applyFont="1" applyFill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16" xfId="0" applyNumberFormat="1" applyFont="1" applyFill="1" applyBorder="1" applyAlignment="1">
      <alignment horizontal="center" vertical="center"/>
    </xf>
    <xf numFmtId="165" fontId="2" fillId="0" borderId="98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164" fontId="2" fillId="0" borderId="131" xfId="0" applyNumberFormat="1" applyFont="1" applyFill="1" applyBorder="1" applyAlignment="1" applyProtection="1">
      <alignment vertical="center"/>
    </xf>
    <xf numFmtId="0" fontId="2" fillId="0" borderId="83" xfId="0" applyFont="1" applyFill="1" applyBorder="1" applyAlignment="1">
      <alignment vertical="center" wrapText="1"/>
    </xf>
    <xf numFmtId="164" fontId="2" fillId="0" borderId="85" xfId="0" applyNumberFormat="1" applyFont="1" applyFill="1" applyBorder="1" applyAlignment="1" applyProtection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131" xfId="0" applyFont="1" applyFill="1" applyBorder="1" applyAlignment="1">
      <alignment horizontal="center" vertical="center" wrapText="1"/>
    </xf>
    <xf numFmtId="165" fontId="1" fillId="0" borderId="124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38" fillId="0" borderId="0" xfId="0" applyNumberFormat="1" applyFont="1" applyFill="1" applyBorder="1" applyAlignment="1" applyProtection="1">
      <alignment vertical="center"/>
    </xf>
    <xf numFmtId="166" fontId="13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/>
    </xf>
    <xf numFmtId="0" fontId="2" fillId="0" borderId="58" xfId="0" applyNumberFormat="1" applyFont="1" applyFill="1" applyBorder="1" applyAlignment="1">
      <alignment horizontal="center" vertical="center"/>
    </xf>
    <xf numFmtId="0" fontId="2" fillId="0" borderId="148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5" fontId="2" fillId="0" borderId="8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166" fontId="2" fillId="0" borderId="79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165" fontId="2" fillId="0" borderId="81" xfId="0" applyNumberFormat="1" applyFont="1" applyFill="1" applyBorder="1" applyAlignment="1">
      <alignment horizontal="center" vertical="center" wrapText="1"/>
    </xf>
    <xf numFmtId="165" fontId="39" fillId="0" borderId="60" xfId="0" applyNumberFormat="1" applyFont="1" applyFill="1" applyBorder="1" applyAlignment="1" applyProtection="1">
      <alignment horizontal="center" vertical="center"/>
    </xf>
    <xf numFmtId="165" fontId="39" fillId="0" borderId="64" xfId="0" applyNumberFormat="1" applyFont="1" applyFill="1" applyBorder="1" applyAlignment="1" applyProtection="1">
      <alignment horizontal="center" vertical="center"/>
    </xf>
    <xf numFmtId="166" fontId="5" fillId="0" borderId="60" xfId="0" applyNumberFormat="1" applyFont="1" applyFill="1" applyBorder="1" applyAlignment="1" applyProtection="1">
      <alignment horizontal="center" vertical="center"/>
    </xf>
    <xf numFmtId="165" fontId="2" fillId="0" borderId="148" xfId="0" applyNumberFormat="1" applyFont="1" applyFill="1" applyBorder="1" applyAlignment="1" applyProtection="1">
      <alignment horizontal="center" vertical="center"/>
    </xf>
    <xf numFmtId="165" fontId="39" fillId="0" borderId="148" xfId="0" applyNumberFormat="1" applyFont="1" applyFill="1" applyBorder="1" applyAlignment="1" applyProtection="1">
      <alignment horizontal="center" vertical="center"/>
    </xf>
    <xf numFmtId="165" fontId="39" fillId="0" borderId="58" xfId="0" applyNumberFormat="1" applyFont="1" applyFill="1" applyBorder="1" applyAlignment="1" applyProtection="1">
      <alignment horizontal="center" vertical="center"/>
    </xf>
    <xf numFmtId="165" fontId="39" fillId="0" borderId="0" xfId="0" applyNumberFormat="1" applyFont="1" applyFill="1" applyBorder="1" applyAlignment="1" applyProtection="1">
      <alignment horizontal="center" vertical="center"/>
    </xf>
    <xf numFmtId="165" fontId="39" fillId="0" borderId="70" xfId="0" applyNumberFormat="1" applyFont="1" applyFill="1" applyBorder="1" applyAlignment="1" applyProtection="1">
      <alignment horizontal="center" vertical="center"/>
    </xf>
    <xf numFmtId="165" fontId="39" fillId="0" borderId="9" xfId="0" applyNumberFormat="1" applyFont="1" applyFill="1" applyBorder="1" applyAlignment="1" applyProtection="1">
      <alignment horizontal="center" vertical="center"/>
    </xf>
    <xf numFmtId="166" fontId="2" fillId="0" borderId="78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/>
    </xf>
    <xf numFmtId="165" fontId="38" fillId="0" borderId="70" xfId="0" applyNumberFormat="1" applyFont="1" applyFill="1" applyBorder="1" applyAlignment="1" applyProtection="1">
      <alignment horizontal="center" vertical="center"/>
    </xf>
    <xf numFmtId="165" fontId="39" fillId="0" borderId="8" xfId="0" applyNumberFormat="1" applyFont="1" applyFill="1" applyBorder="1" applyAlignment="1" applyProtection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/>
    </xf>
    <xf numFmtId="166" fontId="5" fillId="0" borderId="60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5" fillId="0" borderId="89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0" fontId="5" fillId="0" borderId="61" xfId="0" applyNumberFormat="1" applyFont="1" applyFill="1" applyBorder="1" applyAlignment="1" applyProtection="1">
      <alignment horizontal="center" vertical="center"/>
    </xf>
    <xf numFmtId="166" fontId="5" fillId="0" borderId="45" xfId="0" applyNumberFormat="1" applyFont="1" applyFill="1" applyBorder="1" applyAlignment="1">
      <alignment horizontal="center" vertical="center"/>
    </xf>
    <xf numFmtId="166" fontId="5" fillId="0" borderId="127" xfId="0" applyNumberFormat="1" applyFont="1" applyFill="1" applyBorder="1" applyAlignment="1">
      <alignment horizontal="center" vertical="center"/>
    </xf>
    <xf numFmtId="166" fontId="5" fillId="0" borderId="117" xfId="0" applyNumberFormat="1" applyFont="1" applyFill="1" applyBorder="1" applyAlignment="1">
      <alignment horizontal="center" vertical="center"/>
    </xf>
    <xf numFmtId="166" fontId="5" fillId="0" borderId="37" xfId="0" applyNumberFormat="1" applyFont="1" applyFill="1" applyBorder="1" applyAlignment="1">
      <alignment horizontal="center" vertical="center"/>
    </xf>
    <xf numFmtId="166" fontId="5" fillId="0" borderId="41" xfId="0" applyNumberFormat="1" applyFont="1" applyFill="1" applyBorder="1" applyAlignment="1">
      <alignment horizontal="center" vertical="center"/>
    </xf>
    <xf numFmtId="166" fontId="5" fillId="0" borderId="61" xfId="0" applyNumberFormat="1" applyFont="1" applyFill="1" applyBorder="1" applyAlignment="1">
      <alignment horizontal="center" vertical="center"/>
    </xf>
    <xf numFmtId="0" fontId="5" fillId="0" borderId="114" xfId="0" applyNumberFormat="1" applyFont="1" applyFill="1" applyBorder="1" applyAlignment="1">
      <alignment horizontal="center" vertical="center"/>
    </xf>
    <xf numFmtId="49" fontId="5" fillId="0" borderId="138" xfId="0" applyNumberFormat="1" applyFont="1" applyFill="1" applyBorder="1" applyAlignment="1">
      <alignment horizontal="center" vertical="center"/>
    </xf>
    <xf numFmtId="166" fontId="5" fillId="0" borderId="95" xfId="0" applyNumberFormat="1" applyFont="1" applyFill="1" applyBorder="1" applyAlignment="1" applyProtection="1">
      <alignment horizontal="center" vertical="center"/>
    </xf>
    <xf numFmtId="166" fontId="5" fillId="0" borderId="97" xfId="0" applyNumberFormat="1" applyFont="1" applyFill="1" applyBorder="1" applyAlignment="1" applyProtection="1">
      <alignment horizontal="center" vertical="center"/>
    </xf>
    <xf numFmtId="1" fontId="5" fillId="0" borderId="97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5" fillId="0" borderId="93" xfId="0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166" fontId="5" fillId="0" borderId="23" xfId="0" applyNumberFormat="1" applyFont="1" applyFill="1" applyBorder="1" applyAlignment="1" applyProtection="1">
      <alignment horizontal="center" vertical="center"/>
    </xf>
    <xf numFmtId="166" fontId="5" fillId="0" borderId="93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Fill="1" applyBorder="1" applyAlignment="1" applyProtection="1">
      <alignment vertical="center"/>
    </xf>
    <xf numFmtId="164" fontId="2" fillId="0" borderId="69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0" fontId="2" fillId="0" borderId="44" xfId="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Fill="1" applyBorder="1" applyAlignment="1">
      <alignment horizontal="left" vertical="center" wrapText="1"/>
    </xf>
    <xf numFmtId="165" fontId="2" fillId="0" borderId="33" xfId="0" applyNumberFormat="1" applyFont="1" applyFill="1" applyBorder="1" applyAlignment="1" applyProtection="1">
      <alignment horizontal="center" vertical="center"/>
    </xf>
    <xf numFmtId="166" fontId="2" fillId="0" borderId="33" xfId="0" applyNumberFormat="1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9" fontId="38" fillId="0" borderId="62" xfId="0" applyNumberFormat="1" applyFont="1" applyFill="1" applyBorder="1" applyAlignment="1">
      <alignment horizontal="center" vertical="center" wrapText="1"/>
    </xf>
    <xf numFmtId="49" fontId="38" fillId="0" borderId="62" xfId="0" applyNumberFormat="1" applyFont="1" applyFill="1" applyBorder="1" applyAlignment="1">
      <alignment horizontal="left" vertical="center" wrapText="1"/>
    </xf>
    <xf numFmtId="49" fontId="38" fillId="0" borderId="13" xfId="0" applyNumberFormat="1" applyFont="1" applyFill="1" applyBorder="1" applyAlignment="1">
      <alignment horizontal="center" vertical="center"/>
    </xf>
    <xf numFmtId="0" fontId="38" fillId="0" borderId="10" xfId="0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 applyProtection="1">
      <alignment horizontal="center" vertical="center"/>
    </xf>
    <xf numFmtId="166" fontId="46" fillId="0" borderId="62" xfId="0" applyNumberFormat="1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1" fontId="38" fillId="0" borderId="10" xfId="0" applyNumberFormat="1" applyFont="1" applyFill="1" applyBorder="1" applyAlignment="1">
      <alignment horizontal="center" vertical="center"/>
    </xf>
    <xf numFmtId="1" fontId="38" fillId="0" borderId="11" xfId="0" applyNumberFormat="1" applyFont="1" applyFill="1" applyBorder="1" applyAlignment="1">
      <alignment horizontal="center" vertical="center"/>
    </xf>
    <xf numFmtId="0" fontId="38" fillId="0" borderId="26" xfId="0" applyNumberFormat="1" applyFont="1" applyFill="1" applyBorder="1" applyAlignment="1">
      <alignment horizontal="center" vertical="center" wrapText="1"/>
    </xf>
    <xf numFmtId="0" fontId="38" fillId="0" borderId="28" xfId="0" applyNumberFormat="1" applyFont="1" applyFill="1" applyBorder="1" applyAlignment="1">
      <alignment horizontal="center" vertical="center" wrapText="1"/>
    </xf>
    <xf numFmtId="0" fontId="38" fillId="0" borderId="29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 wrapText="1"/>
    </xf>
    <xf numFmtId="49" fontId="38" fillId="0" borderId="12" xfId="0" applyNumberFormat="1" applyFont="1" applyFill="1" applyBorder="1" applyAlignment="1">
      <alignment horizontal="center" vertical="center" wrapText="1"/>
    </xf>
    <xf numFmtId="49" fontId="38" fillId="0" borderId="12" xfId="0" applyNumberFormat="1" applyFont="1" applyFill="1" applyBorder="1" applyAlignment="1">
      <alignment horizontal="left" vertical="center" wrapText="1"/>
    </xf>
    <xf numFmtId="166" fontId="38" fillId="0" borderId="12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10" xfId="0" applyNumberFormat="1" applyFont="1" applyFill="1" applyBorder="1" applyAlignment="1">
      <alignment horizontal="center" vertical="center" wrapText="1"/>
    </xf>
    <xf numFmtId="0" fontId="38" fillId="0" borderId="16" xfId="0" applyNumberFormat="1" applyFont="1" applyFill="1" applyBorder="1" applyAlignment="1">
      <alignment horizontal="center" vertical="center" wrapText="1"/>
    </xf>
    <xf numFmtId="49" fontId="41" fillId="0" borderId="12" xfId="0" applyNumberFormat="1" applyFont="1" applyFill="1" applyBorder="1" applyAlignment="1">
      <alignment horizontal="left" vertical="center" wrapText="1"/>
    </xf>
    <xf numFmtId="0" fontId="38" fillId="0" borderId="13" xfId="0" applyNumberFormat="1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 applyProtection="1">
      <alignment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166" fontId="46" fillId="0" borderId="12" xfId="0" applyNumberFormat="1" applyFont="1" applyFill="1" applyBorder="1" applyAlignment="1">
      <alignment horizontal="center" vertical="center" wrapText="1"/>
    </xf>
    <xf numFmtId="1" fontId="38" fillId="0" borderId="1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166" fontId="38" fillId="0" borderId="12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 applyProtection="1">
      <alignment vertical="center"/>
    </xf>
    <xf numFmtId="164" fontId="2" fillId="0" borderId="16" xfId="0" applyNumberFormat="1" applyFont="1" applyFill="1" applyBorder="1" applyAlignment="1" applyProtection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left" vertical="center" wrapText="1"/>
    </xf>
    <xf numFmtId="166" fontId="5" fillId="0" borderId="12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66" fontId="2" fillId="0" borderId="1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vertical="center"/>
    </xf>
    <xf numFmtId="164" fontId="1" fillId="0" borderId="16" xfId="0" applyNumberFormat="1" applyFont="1" applyFill="1" applyBorder="1" applyAlignment="1" applyProtection="1">
      <alignment vertical="center"/>
    </xf>
    <xf numFmtId="164" fontId="2" fillId="0" borderId="16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66" fontId="5" fillId="0" borderId="63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166" fontId="2" fillId="0" borderId="63" xfId="0" applyNumberFormat="1" applyFont="1" applyFill="1" applyBorder="1" applyAlignment="1" applyProtection="1">
      <alignment horizontal="center" vertical="center"/>
    </xf>
    <xf numFmtId="164" fontId="15" fillId="0" borderId="10" xfId="0" applyNumberFormat="1" applyFont="1" applyFill="1" applyBorder="1" applyAlignment="1" applyProtection="1">
      <alignment vertical="center"/>
    </xf>
    <xf numFmtId="49" fontId="2" fillId="0" borderId="8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left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/>
    </xf>
    <xf numFmtId="1" fontId="5" fillId="0" borderId="95" xfId="0" applyNumberFormat="1" applyFont="1" applyFill="1" applyBorder="1" applyAlignment="1">
      <alignment horizontal="center" vertical="center" wrapText="1"/>
    </xf>
    <xf numFmtId="164" fontId="5" fillId="0" borderId="60" xfId="0" applyNumberFormat="1" applyFont="1" applyFill="1" applyBorder="1" applyAlignment="1" applyProtection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4" fontId="5" fillId="0" borderId="88" xfId="0" applyNumberFormat="1" applyFont="1" applyFill="1" applyBorder="1" applyAlignment="1" applyProtection="1">
      <alignment horizontal="center" vertical="center"/>
    </xf>
    <xf numFmtId="164" fontId="5" fillId="0" borderId="149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8" xfId="0" applyNumberFormat="1" applyFont="1" applyFill="1" applyBorder="1" applyAlignment="1">
      <alignment horizontal="center" vertical="center"/>
    </xf>
    <xf numFmtId="49" fontId="5" fillId="0" borderId="88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 applyProtection="1">
      <alignment horizontal="center" vertical="center"/>
    </xf>
    <xf numFmtId="1" fontId="2" fillId="0" borderId="27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2" fontId="2" fillId="0" borderId="69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1" fontId="2" fillId="0" borderId="96" xfId="0" applyNumberFormat="1" applyFont="1" applyFill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1" fontId="2" fillId="0" borderId="24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166" fontId="2" fillId="0" borderId="97" xfId="0" applyNumberFormat="1" applyFont="1" applyFill="1" applyBorder="1" applyAlignment="1" applyProtection="1">
      <alignment horizontal="center" vertical="center"/>
    </xf>
    <xf numFmtId="1" fontId="2" fillId="0" borderId="18" xfId="0" applyNumberFormat="1" applyFont="1" applyFill="1" applyBorder="1" applyAlignment="1">
      <alignment horizontal="center" vertical="center" wrapText="1"/>
    </xf>
    <xf numFmtId="166" fontId="5" fillId="0" borderId="83" xfId="0" applyNumberFormat="1" applyFont="1" applyFill="1" applyBorder="1" applyAlignment="1">
      <alignment horizontal="center" vertical="center" wrapText="1"/>
    </xf>
    <xf numFmtId="0" fontId="42" fillId="0" borderId="128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 applyProtection="1">
      <alignment horizontal="center" vertical="center"/>
    </xf>
    <xf numFmtId="1" fontId="2" fillId="0" borderId="18" xfId="0" applyNumberFormat="1" applyFont="1" applyFill="1" applyBorder="1" applyAlignment="1">
      <alignment horizontal="left" vertical="center" wrapText="1"/>
    </xf>
    <xf numFmtId="164" fontId="15" fillId="0" borderId="23" xfId="0" applyNumberFormat="1" applyFont="1" applyFill="1" applyBorder="1" applyAlignment="1" applyProtection="1">
      <alignment horizontal="center" vertical="center"/>
    </xf>
    <xf numFmtId="1" fontId="2" fillId="0" borderId="23" xfId="0" applyNumberFormat="1" applyFont="1" applyFill="1" applyBorder="1" applyAlignment="1">
      <alignment horizontal="center" vertical="center" wrapText="1"/>
    </xf>
    <xf numFmtId="166" fontId="2" fillId="0" borderId="23" xfId="0" applyNumberFormat="1" applyFont="1" applyFill="1" applyBorder="1" applyAlignment="1" applyProtection="1">
      <alignment vertical="center"/>
    </xf>
    <xf numFmtId="166" fontId="5" fillId="0" borderId="23" xfId="0" applyNumberFormat="1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6" fontId="5" fillId="0" borderId="56" xfId="0" applyNumberFormat="1" applyFont="1" applyFill="1" applyBorder="1" applyAlignment="1" applyProtection="1">
      <alignment horizontal="center" vertical="center"/>
    </xf>
    <xf numFmtId="166" fontId="2" fillId="0" borderId="57" xfId="0" applyNumberFormat="1" applyFont="1" applyFill="1" applyBorder="1" applyAlignment="1" applyProtection="1">
      <alignment horizontal="center" vertical="center"/>
    </xf>
    <xf numFmtId="166" fontId="2" fillId="0" borderId="58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164" fontId="2" fillId="0" borderId="47" xfId="0" applyNumberFormat="1" applyFont="1" applyFill="1" applyBorder="1" applyAlignment="1" applyProtection="1">
      <alignment horizontal="left" vertical="center"/>
    </xf>
    <xf numFmtId="164" fontId="14" fillId="0" borderId="48" xfId="0" applyNumberFormat="1" applyFont="1" applyFill="1" applyBorder="1" applyAlignment="1" applyProtection="1">
      <alignment horizontal="center" vertical="center"/>
    </xf>
    <xf numFmtId="164" fontId="14" fillId="0" borderId="49" xfId="0" applyNumberFormat="1" applyFont="1" applyFill="1" applyBorder="1" applyAlignment="1" applyProtection="1">
      <alignment horizontal="center" vertical="center"/>
    </xf>
    <xf numFmtId="164" fontId="2" fillId="0" borderId="50" xfId="0" applyNumberFormat="1" applyFont="1" applyFill="1" applyBorder="1" applyAlignment="1" applyProtection="1">
      <alignment horizontal="center" vertical="center"/>
    </xf>
    <xf numFmtId="166" fontId="2" fillId="0" borderId="51" xfId="0" applyNumberFormat="1" applyFont="1" applyFill="1" applyBorder="1" applyAlignment="1" applyProtection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 applyProtection="1">
      <alignment vertical="center" wrapText="1"/>
    </xf>
    <xf numFmtId="164" fontId="2" fillId="0" borderId="96" xfId="0" applyNumberFormat="1" applyFont="1" applyFill="1" applyBorder="1" applyAlignment="1" applyProtection="1">
      <alignment horizontal="center" vertical="center"/>
    </xf>
    <xf numFmtId="164" fontId="5" fillId="0" borderId="53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94" xfId="0" applyNumberFormat="1" applyFont="1" applyFill="1" applyBorder="1" applyAlignment="1" applyProtection="1">
      <alignment horizontal="center" vertical="center" wrapText="1"/>
    </xf>
    <xf numFmtId="0" fontId="5" fillId="0" borderId="94" xfId="0" applyNumberFormat="1" applyFont="1" applyFill="1" applyBorder="1" applyAlignment="1" applyProtection="1">
      <alignment horizontal="center" vertical="center" wrapText="1"/>
    </xf>
    <xf numFmtId="166" fontId="5" fillId="0" borderId="97" xfId="0" applyNumberFormat="1" applyFont="1" applyFill="1" applyBorder="1" applyAlignment="1" applyProtection="1">
      <alignment horizontal="center" vertical="center" wrapText="1"/>
    </xf>
    <xf numFmtId="1" fontId="5" fillId="0" borderId="60" xfId="0" applyNumberFormat="1" applyFont="1" applyFill="1" applyBorder="1" applyAlignment="1">
      <alignment vertical="center" wrapText="1"/>
    </xf>
    <xf numFmtId="1" fontId="5" fillId="0" borderId="108" xfId="0" applyNumberFormat="1" applyFont="1" applyFill="1" applyBorder="1" applyAlignment="1">
      <alignment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55" xfId="0" applyNumberFormat="1" applyFont="1" applyFill="1" applyBorder="1" applyAlignment="1" applyProtection="1">
      <alignment horizontal="center" vertical="center" wrapText="1"/>
    </xf>
    <xf numFmtId="166" fontId="5" fillId="0" borderId="52" xfId="0" applyNumberFormat="1" applyFont="1" applyFill="1" applyBorder="1" applyAlignment="1" applyProtection="1">
      <alignment horizontal="center" vertical="center" wrapText="1"/>
    </xf>
    <xf numFmtId="166" fontId="2" fillId="0" borderId="53" xfId="0" applyNumberFormat="1" applyFont="1" applyFill="1" applyBorder="1" applyAlignment="1" applyProtection="1">
      <alignment horizontal="center" vertical="center" wrapText="1"/>
    </xf>
    <xf numFmtId="166" fontId="2" fillId="0" borderId="55" xfId="0" applyNumberFormat="1" applyFont="1" applyFill="1" applyBorder="1" applyAlignment="1" applyProtection="1">
      <alignment horizontal="center" vertical="center" wrapText="1"/>
    </xf>
    <xf numFmtId="164" fontId="2" fillId="0" borderId="39" xfId="0" applyNumberFormat="1" applyFont="1" applyFill="1" applyBorder="1" applyAlignment="1" applyProtection="1">
      <alignment horizontal="center" vertical="center" wrapText="1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164" fontId="2" fillId="0" borderId="41" xfId="0" applyNumberFormat="1" applyFont="1" applyFill="1" applyBorder="1" applyAlignment="1" applyProtection="1">
      <alignment horizontal="center" vertical="center" wrapText="1"/>
    </xf>
    <xf numFmtId="166" fontId="5" fillId="0" borderId="59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41" xfId="0" applyNumberFormat="1" applyFont="1" applyFill="1" applyBorder="1" applyAlignment="1" applyProtection="1">
      <alignment horizontal="center" vertical="center" wrapText="1"/>
    </xf>
    <xf numFmtId="166" fontId="5" fillId="0" borderId="61" xfId="0" applyNumberFormat="1" applyFont="1" applyFill="1" applyBorder="1" applyAlignment="1" applyProtection="1">
      <alignment horizontal="center" vertical="center" wrapText="1"/>
    </xf>
    <xf numFmtId="166" fontId="5" fillId="0" borderId="6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42" fillId="0" borderId="129" xfId="0" applyNumberFormat="1" applyFont="1" applyFill="1" applyBorder="1" applyAlignment="1">
      <alignment horizontal="center" vertical="center"/>
    </xf>
    <xf numFmtId="170" fontId="6" fillId="0" borderId="77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 applyProtection="1">
      <alignment horizontal="center" vertical="center"/>
    </xf>
    <xf numFmtId="164" fontId="2" fillId="0" borderId="28" xfId="0" applyNumberFormat="1" applyFont="1" applyFill="1" applyBorder="1" applyAlignment="1" applyProtection="1">
      <alignment horizontal="center" vertical="center"/>
    </xf>
    <xf numFmtId="164" fontId="2" fillId="0" borderId="38" xfId="0" applyNumberFormat="1" applyFont="1" applyFill="1" applyBorder="1" applyAlignment="1" applyProtection="1">
      <alignment horizontal="center" vertical="center"/>
    </xf>
    <xf numFmtId="169" fontId="2" fillId="0" borderId="6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 vertical="center"/>
    </xf>
    <xf numFmtId="170" fontId="6" fillId="0" borderId="60" xfId="0" applyNumberFormat="1" applyFont="1" applyFill="1" applyBorder="1" applyAlignment="1">
      <alignment vertical="center" wrapText="1"/>
    </xf>
    <xf numFmtId="0" fontId="45" fillId="0" borderId="10" xfId="0" applyFont="1" applyFill="1" applyBorder="1" applyAlignment="1"/>
    <xf numFmtId="164" fontId="2" fillId="0" borderId="86" xfId="0" applyNumberFormat="1" applyFont="1" applyFill="1" applyBorder="1" applyAlignment="1" applyProtection="1">
      <alignment horizontal="center" vertical="center"/>
    </xf>
    <xf numFmtId="164" fontId="2" fillId="0" borderId="83" xfId="0" applyNumberFormat="1" applyFont="1" applyFill="1" applyBorder="1" applyAlignment="1" applyProtection="1">
      <alignment horizontal="center" vertical="center"/>
    </xf>
    <xf numFmtId="164" fontId="2" fillId="0" borderId="84" xfId="0" applyNumberFormat="1" applyFont="1" applyFill="1" applyBorder="1" applyAlignment="1" applyProtection="1">
      <alignment horizontal="center" vertical="center"/>
    </xf>
    <xf numFmtId="169" fontId="2" fillId="0" borderId="63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 applyProtection="1">
      <alignment horizontal="center" vertical="center"/>
    </xf>
    <xf numFmtId="164" fontId="2" fillId="0" borderId="85" xfId="0" applyNumberFormat="1" applyFont="1" applyFill="1" applyBorder="1" applyAlignment="1" applyProtection="1">
      <alignment horizontal="center" vertical="center"/>
    </xf>
    <xf numFmtId="49" fontId="42" fillId="0" borderId="140" xfId="0" applyNumberFormat="1" applyFont="1" applyFill="1" applyBorder="1" applyAlignment="1">
      <alignment horizontal="center" vertical="center"/>
    </xf>
    <xf numFmtId="0" fontId="44" fillId="0" borderId="130" xfId="0" applyFont="1" applyFill="1" applyBorder="1" applyAlignment="1">
      <alignment horizontal="left" vertical="center" wrapText="1"/>
    </xf>
    <xf numFmtId="164" fontId="2" fillId="0" borderId="17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5" fillId="0" borderId="131" xfId="0" applyNumberFormat="1" applyFont="1" applyFill="1" applyBorder="1" applyAlignment="1" applyProtection="1">
      <alignment horizontal="center" vertical="center"/>
    </xf>
    <xf numFmtId="164" fontId="5" fillId="0" borderId="84" xfId="0" applyNumberFormat="1" applyFont="1" applyFill="1" applyBorder="1" applyAlignment="1" applyProtection="1">
      <alignment horizontal="left" vertical="center"/>
    </xf>
    <xf numFmtId="164" fontId="5" fillId="0" borderId="52" xfId="0" applyNumberFormat="1" applyFont="1" applyFill="1" applyBorder="1" applyAlignment="1" applyProtection="1">
      <alignment horizontal="center" vertical="center"/>
    </xf>
    <xf numFmtId="164" fontId="5" fillId="0" borderId="53" xfId="0" applyNumberFormat="1" applyFont="1" applyFill="1" applyBorder="1" applyAlignment="1" applyProtection="1">
      <alignment horizontal="center" vertical="center"/>
    </xf>
    <xf numFmtId="164" fontId="5" fillId="0" borderId="55" xfId="0" applyNumberFormat="1" applyFont="1" applyFill="1" applyBorder="1" applyAlignment="1" applyProtection="1">
      <alignment horizontal="center" vertical="center"/>
    </xf>
    <xf numFmtId="169" fontId="5" fillId="0" borderId="97" xfId="0" applyNumberFormat="1" applyFont="1" applyFill="1" applyBorder="1" applyAlignment="1" applyProtection="1">
      <alignment horizontal="center" vertical="center"/>
    </xf>
    <xf numFmtId="164" fontId="5" fillId="0" borderId="54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34" fillId="0" borderId="0" xfId="0" applyNumberFormat="1" applyFont="1" applyFill="1" applyBorder="1" applyAlignment="1" applyProtection="1">
      <alignment vertical="center"/>
    </xf>
    <xf numFmtId="164" fontId="5" fillId="0" borderId="131" xfId="0" applyNumberFormat="1" applyFont="1" applyFill="1" applyBorder="1" applyAlignment="1" applyProtection="1">
      <alignment vertical="center"/>
    </xf>
    <xf numFmtId="49" fontId="38" fillId="0" borderId="5" xfId="0" applyNumberFormat="1" applyFont="1" applyFill="1" applyBorder="1" applyAlignment="1">
      <alignment horizontal="center" vertical="center" wrapText="1"/>
    </xf>
    <xf numFmtId="49" fontId="42" fillId="0" borderId="141" xfId="0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166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49" fontId="42" fillId="0" borderId="132" xfId="0" applyNumberFormat="1" applyFont="1" applyFill="1" applyBorder="1" applyAlignment="1">
      <alignment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vertical="center" wrapText="1"/>
    </xf>
    <xf numFmtId="49" fontId="42" fillId="0" borderId="134" xfId="0" applyNumberFormat="1" applyFont="1" applyFill="1" applyBorder="1" applyAlignment="1">
      <alignment vertical="center" wrapText="1"/>
    </xf>
    <xf numFmtId="171" fontId="42" fillId="0" borderId="135" xfId="0" applyNumberFormat="1" applyFont="1" applyFill="1" applyBorder="1" applyAlignment="1">
      <alignment vertical="center"/>
    </xf>
    <xf numFmtId="49" fontId="42" fillId="0" borderId="136" xfId="0" applyNumberFormat="1" applyFont="1" applyFill="1" applyBorder="1" applyAlignment="1">
      <alignment vertical="center" wrapText="1"/>
    </xf>
    <xf numFmtId="49" fontId="38" fillId="0" borderId="18" xfId="0" applyNumberFormat="1" applyFont="1" applyFill="1" applyBorder="1" applyAlignment="1">
      <alignment horizontal="center" vertical="center" wrapText="1"/>
    </xf>
    <xf numFmtId="0" fontId="42" fillId="0" borderId="137" xfId="0" applyFont="1" applyFill="1" applyBorder="1" applyAlignment="1">
      <alignment horizontal="left" vertical="center" wrapText="1"/>
    </xf>
    <xf numFmtId="49" fontId="2" fillId="0" borderId="89" xfId="0" applyNumberFormat="1" applyFont="1" applyFill="1" applyBorder="1" applyAlignment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166" fontId="2" fillId="0" borderId="59" xfId="0" applyNumberFormat="1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 wrapText="1"/>
    </xf>
    <xf numFmtId="0" fontId="2" fillId="0" borderId="60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88" xfId="0" applyNumberFormat="1" applyFont="1" applyFill="1" applyBorder="1" applyAlignment="1">
      <alignment horizontal="center" vertical="center" wrapText="1"/>
    </xf>
    <xf numFmtId="0" fontId="2" fillId="0" borderId="61" xfId="0" applyNumberFormat="1" applyFont="1" applyFill="1" applyBorder="1" applyAlignment="1">
      <alignment horizontal="center" vertical="center" wrapText="1"/>
    </xf>
    <xf numFmtId="0" fontId="2" fillId="0" borderId="114" xfId="0" applyNumberFormat="1" applyFont="1" applyFill="1" applyBorder="1" applyAlignment="1">
      <alignment horizontal="center" vertical="center"/>
    </xf>
    <xf numFmtId="49" fontId="2" fillId="0" borderId="138" xfId="0" applyNumberFormat="1" applyFont="1" applyFill="1" applyBorder="1" applyAlignment="1">
      <alignment horizontal="center" vertical="center"/>
    </xf>
    <xf numFmtId="0" fontId="2" fillId="0" borderId="95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9" fontId="5" fillId="0" borderId="60" xfId="0" applyNumberFormat="1" applyFont="1" applyFill="1" applyBorder="1" applyAlignment="1">
      <alignment horizontal="center" vertical="center" wrapText="1"/>
    </xf>
    <xf numFmtId="49" fontId="5" fillId="0" borderId="8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vertical="center"/>
    </xf>
    <xf numFmtId="49" fontId="2" fillId="0" borderId="39" xfId="0" applyNumberFormat="1" applyFont="1" applyFill="1" applyBorder="1" applyAlignment="1" applyProtection="1">
      <alignment vertical="center"/>
    </xf>
    <xf numFmtId="166" fontId="5" fillId="0" borderId="5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0" borderId="39" xfId="0" applyNumberFormat="1" applyFont="1" applyFill="1" applyBorder="1" applyAlignment="1" applyProtection="1">
      <alignment horizontal="center" vertical="center" wrapText="1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5" fontId="5" fillId="0" borderId="56" xfId="0" applyNumberFormat="1" applyFont="1" applyFill="1" applyBorder="1" applyAlignment="1" applyProtection="1">
      <alignment horizontal="center" vertical="center"/>
    </xf>
    <xf numFmtId="165" fontId="5" fillId="0" borderId="57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66" fontId="5" fillId="0" borderId="5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/>
    </xf>
    <xf numFmtId="169" fontId="3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49" fontId="36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5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vertical="center" wrapText="1"/>
    </xf>
    <xf numFmtId="171" fontId="42" fillId="0" borderId="0" xfId="0" applyNumberFormat="1" applyFont="1" applyFill="1" applyBorder="1" applyAlignment="1">
      <alignment vertical="center"/>
    </xf>
    <xf numFmtId="0" fontId="44" fillId="0" borderId="45" xfId="0" applyFont="1" applyFill="1" applyBorder="1" applyAlignment="1">
      <alignment horizontal="right" vertical="center"/>
    </xf>
    <xf numFmtId="0" fontId="51" fillId="0" borderId="45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171" fontId="42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right" wrapText="1"/>
    </xf>
    <xf numFmtId="0" fontId="42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left" wrapText="1"/>
    </xf>
    <xf numFmtId="171" fontId="52" fillId="0" borderId="0" xfId="0" applyNumberFormat="1" applyFont="1" applyFill="1" applyBorder="1" applyAlignment="1">
      <alignment vertical="center"/>
    </xf>
    <xf numFmtId="171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 applyProtection="1">
      <alignment horizontal="right" vertical="center"/>
    </xf>
    <xf numFmtId="169" fontId="53" fillId="0" borderId="0" xfId="6" applyNumberFormat="1" applyFill="1" applyBorder="1" applyAlignment="1" applyProtection="1">
      <alignment vertical="center" wrapText="1"/>
    </xf>
    <xf numFmtId="166" fontId="53" fillId="0" borderId="0" xfId="6" applyNumberForma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6" fillId="0" borderId="17" xfId="3" applyNumberFormat="1" applyFont="1" applyBorder="1" applyAlignment="1">
      <alignment horizontal="center" vertical="center" wrapText="1"/>
    </xf>
    <xf numFmtId="49" fontId="6" fillId="0" borderId="79" xfId="3" applyNumberFormat="1" applyFont="1" applyBorder="1" applyAlignment="1">
      <alignment horizontal="center" vertical="center" wrapText="1"/>
    </xf>
    <xf numFmtId="49" fontId="6" fillId="0" borderId="20" xfId="3" applyNumberFormat="1" applyFont="1" applyBorder="1" applyAlignment="1">
      <alignment horizontal="center" vertical="center" wrapText="1"/>
    </xf>
    <xf numFmtId="49" fontId="6" fillId="0" borderId="84" xfId="3" applyNumberFormat="1" applyFont="1" applyBorder="1" applyAlignment="1">
      <alignment horizontal="center" vertical="center" wrapText="1"/>
    </xf>
    <xf numFmtId="49" fontId="6" fillId="0" borderId="0" xfId="3" applyNumberFormat="1" applyFont="1" applyBorder="1" applyAlignment="1">
      <alignment horizontal="center" vertical="center" wrapText="1"/>
    </xf>
    <xf numFmtId="49" fontId="6" fillId="0" borderId="86" xfId="3" applyNumberFormat="1" applyFont="1" applyBorder="1" applyAlignment="1">
      <alignment horizontal="center" vertical="center" wrapText="1"/>
    </xf>
    <xf numFmtId="49" fontId="6" fillId="0" borderId="15" xfId="3" applyNumberFormat="1" applyFont="1" applyBorder="1" applyAlignment="1">
      <alignment horizontal="center" vertical="center" wrapText="1"/>
    </xf>
    <xf numFmtId="49" fontId="6" fillId="0" borderId="69" xfId="3" applyNumberFormat="1" applyFont="1" applyBorder="1" applyAlignment="1">
      <alignment horizontal="center" vertical="center" wrapText="1"/>
    </xf>
    <xf numFmtId="49" fontId="6" fillId="0" borderId="14" xfId="3" applyNumberFormat="1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79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 wrapText="1"/>
    </xf>
    <xf numFmtId="0" fontId="6" fillId="0" borderId="84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8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69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49" fontId="1" fillId="0" borderId="11" xfId="3" applyNumberFormat="1" applyFont="1" applyBorder="1" applyAlignment="1">
      <alignment horizontal="center" vertical="center" wrapText="1"/>
    </xf>
    <xf numFmtId="49" fontId="1" fillId="0" borderId="24" xfId="3" applyNumberFormat="1" applyFont="1" applyBorder="1" applyAlignment="1">
      <alignment horizontal="center" vertical="center" wrapText="1"/>
    </xf>
    <xf numFmtId="49" fontId="1" fillId="0" borderId="13" xfId="3" applyNumberFormat="1" applyFont="1" applyBorder="1" applyAlignment="1">
      <alignment horizontal="center" vertical="center" wrapText="1"/>
    </xf>
    <xf numFmtId="1" fontId="1" fillId="0" borderId="104" xfId="0" applyNumberFormat="1" applyFont="1" applyBorder="1" applyAlignment="1">
      <alignment horizontal="center" vertical="center" wrapText="1"/>
    </xf>
    <xf numFmtId="1" fontId="1" fillId="0" borderId="74" xfId="0" applyNumberFormat="1" applyFont="1" applyBorder="1" applyAlignment="1">
      <alignment horizontal="center" vertical="center" wrapText="1"/>
    </xf>
    <xf numFmtId="1" fontId="1" fillId="0" borderId="100" xfId="0" applyNumberFormat="1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wrapText="1"/>
    </xf>
    <xf numFmtId="0" fontId="1" fillId="0" borderId="100" xfId="0" applyFont="1" applyBorder="1" applyAlignment="1">
      <alignment horizontal="center" wrapText="1"/>
    </xf>
    <xf numFmtId="0" fontId="1" fillId="0" borderId="104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100" xfId="0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center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1" fillId="0" borderId="104" xfId="0" applyNumberFormat="1" applyFont="1" applyFill="1" applyBorder="1" applyAlignment="1">
      <alignment horizontal="center" vertical="center" wrapText="1"/>
    </xf>
    <xf numFmtId="0" fontId="1" fillId="0" borderId="74" xfId="0" applyNumberFormat="1" applyFont="1" applyFill="1" applyBorder="1" applyAlignment="1">
      <alignment horizontal="center" vertical="center" wrapText="1"/>
    </xf>
    <xf numFmtId="0" fontId="1" fillId="0" borderId="100" xfId="0" applyNumberFormat="1" applyFont="1" applyFill="1" applyBorder="1" applyAlignment="1">
      <alignment horizontal="center" vertical="center" wrapText="1"/>
    </xf>
    <xf numFmtId="0" fontId="1" fillId="0" borderId="17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8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1" fillId="0" borderId="86" xfId="3" applyFont="1" applyBorder="1" applyAlignment="1">
      <alignment horizontal="center" vertical="center" wrapText="1"/>
    </xf>
    <xf numFmtId="0" fontId="1" fillId="0" borderId="15" xfId="3" applyFont="1" applyBorder="1" applyAlignment="1">
      <alignment horizontal="center" vertical="center" wrapText="1"/>
    </xf>
    <xf numFmtId="0" fontId="1" fillId="0" borderId="69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71" xfId="0" applyFont="1" applyBorder="1" applyAlignment="1">
      <alignment horizontal="center" wrapText="1"/>
    </xf>
    <xf numFmtId="0" fontId="1" fillId="0" borderId="103" xfId="0" applyFont="1" applyBorder="1" applyAlignment="1">
      <alignment horizontal="center" wrapText="1"/>
    </xf>
    <xf numFmtId="0" fontId="1" fillId="0" borderId="101" xfId="0" applyFont="1" applyFill="1" applyBorder="1" applyAlignment="1">
      <alignment horizontal="center" vertical="center" wrapText="1"/>
    </xf>
    <xf numFmtId="0" fontId="1" fillId="0" borderId="102" xfId="0" applyFont="1" applyFill="1" applyBorder="1" applyAlignment="1">
      <alignment horizontal="center" vertical="center" wrapText="1"/>
    </xf>
    <xf numFmtId="0" fontId="1" fillId="0" borderId="103" xfId="0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1" fillId="0" borderId="10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84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1" fillId="0" borderId="86" xfId="3" applyFont="1" applyFill="1" applyBorder="1" applyAlignment="1">
      <alignment horizontal="center" vertical="center" wrapText="1"/>
    </xf>
    <xf numFmtId="0" fontId="1" fillId="0" borderId="15" xfId="3" applyFont="1" applyFill="1" applyBorder="1" applyAlignment="1">
      <alignment horizontal="center" vertical="center" wrapText="1"/>
    </xf>
    <xf numFmtId="0" fontId="1" fillId="0" borderId="69" xfId="3" applyFont="1" applyFill="1" applyBorder="1" applyAlignment="1">
      <alignment horizontal="center" vertical="center" wrapText="1"/>
    </xf>
    <xf numFmtId="0" fontId="1" fillId="0" borderId="14" xfId="3" applyFont="1" applyFill="1" applyBorder="1" applyAlignment="1">
      <alignment horizontal="center" vertical="center" wrapText="1"/>
    </xf>
    <xf numFmtId="0" fontId="1" fillId="0" borderId="121" xfId="0" applyFont="1" applyFill="1" applyBorder="1" applyAlignment="1">
      <alignment horizontal="center" vertical="center" wrapText="1"/>
    </xf>
    <xf numFmtId="0" fontId="42" fillId="0" borderId="153" xfId="0" applyFont="1" applyBorder="1" applyAlignment="1">
      <alignment horizontal="center" vertical="center"/>
    </xf>
    <xf numFmtId="0" fontId="42" fillId="0" borderId="154" xfId="0" applyFont="1" applyBorder="1" applyAlignment="1">
      <alignment horizontal="center" vertical="center"/>
    </xf>
    <xf numFmtId="0" fontId="42" fillId="0" borderId="155" xfId="0" applyFont="1" applyBorder="1" applyAlignment="1">
      <alignment horizontal="center" vertical="center"/>
    </xf>
    <xf numFmtId="0" fontId="38" fillId="0" borderId="168" xfId="0" applyFont="1" applyBorder="1" applyAlignment="1">
      <alignment horizontal="center" wrapText="1"/>
    </xf>
    <xf numFmtId="0" fontId="38" fillId="0" borderId="169" xfId="0" applyFont="1" applyBorder="1" applyAlignment="1">
      <alignment horizontal="center" wrapText="1"/>
    </xf>
    <xf numFmtId="0" fontId="38" fillId="0" borderId="170" xfId="0" applyFont="1" applyBorder="1" applyAlignment="1">
      <alignment horizontal="center" wrapText="1"/>
    </xf>
    <xf numFmtId="0" fontId="42" fillId="0" borderId="153" xfId="0" applyFont="1" applyBorder="1" applyAlignment="1">
      <alignment horizontal="center" vertical="center" wrapText="1"/>
    </xf>
    <xf numFmtId="0" fontId="42" fillId="0" borderId="154" xfId="0" applyFont="1" applyBorder="1" applyAlignment="1">
      <alignment horizontal="center" vertical="center" wrapText="1"/>
    </xf>
    <xf numFmtId="0" fontId="42" fillId="0" borderId="15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28" fillId="0" borderId="17" xfId="3" applyFont="1" applyBorder="1" applyAlignment="1">
      <alignment horizontal="center" vertical="center" wrapText="1"/>
    </xf>
    <xf numFmtId="0" fontId="28" fillId="0" borderId="20" xfId="3" applyFont="1" applyBorder="1" applyAlignment="1">
      <alignment horizontal="center" vertical="center" wrapText="1"/>
    </xf>
    <xf numFmtId="0" fontId="28" fillId="0" borderId="84" xfId="3" applyFont="1" applyBorder="1" applyAlignment="1">
      <alignment horizontal="center" vertical="center" wrapText="1"/>
    </xf>
    <xf numFmtId="0" fontId="28" fillId="0" borderId="86" xfId="3" applyFont="1" applyBorder="1" applyAlignment="1">
      <alignment horizontal="center" vertical="center" wrapText="1"/>
    </xf>
    <xf numFmtId="0" fontId="28" fillId="0" borderId="15" xfId="3" applyFont="1" applyBorder="1" applyAlignment="1">
      <alignment horizontal="center" vertical="center" wrapText="1"/>
    </xf>
    <xf numFmtId="0" fontId="28" fillId="0" borderId="14" xfId="3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Border="1" applyAlignment="1">
      <alignment horizontal="center"/>
    </xf>
    <xf numFmtId="0" fontId="42" fillId="0" borderId="128" xfId="0" applyFont="1" applyBorder="1" applyAlignment="1">
      <alignment horizontal="center" vertical="center" textRotation="90"/>
    </xf>
    <xf numFmtId="0" fontId="42" fillId="0" borderId="156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1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5" fillId="2" borderId="60" xfId="0" applyNumberFormat="1" applyFont="1" applyFill="1" applyBorder="1" applyAlignment="1" applyProtection="1">
      <alignment horizontal="center" vertical="center"/>
    </xf>
    <xf numFmtId="0" fontId="5" fillId="2" borderId="88" xfId="0" applyNumberFormat="1" applyFont="1" applyFill="1" applyBorder="1" applyAlignment="1" applyProtection="1">
      <alignment horizontal="center" vertical="center"/>
    </xf>
    <xf numFmtId="0" fontId="5" fillId="2" borderId="108" xfId="0" applyNumberFormat="1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center" vertical="center" wrapText="1"/>
    </xf>
    <xf numFmtId="164" fontId="2" fillId="2" borderId="51" xfId="0" applyNumberFormat="1" applyFont="1" applyFill="1" applyBorder="1" applyAlignment="1" applyProtection="1">
      <alignment horizontal="center" vertical="center"/>
    </xf>
    <xf numFmtId="164" fontId="2" fillId="2" borderId="144" xfId="0" applyNumberFormat="1" applyFont="1" applyFill="1" applyBorder="1" applyAlignment="1" applyProtection="1">
      <alignment horizontal="center" vertical="center"/>
    </xf>
    <xf numFmtId="164" fontId="2" fillId="2" borderId="145" xfId="0" applyNumberFormat="1" applyFont="1" applyFill="1" applyBorder="1" applyAlignment="1" applyProtection="1">
      <alignment horizontal="center" vertical="center"/>
    </xf>
    <xf numFmtId="165" fontId="2" fillId="0" borderId="127" xfId="0" applyNumberFormat="1" applyFont="1" applyFill="1" applyBorder="1" applyAlignment="1" applyProtection="1">
      <alignment horizontal="center" vertical="center"/>
    </xf>
    <xf numFmtId="165" fontId="2" fillId="0" borderId="45" xfId="0" applyNumberFormat="1" applyFont="1" applyFill="1" applyBorder="1" applyAlignment="1" applyProtection="1">
      <alignment horizontal="center" vertical="center"/>
    </xf>
    <xf numFmtId="165" fontId="2" fillId="0" borderId="113" xfId="0" applyNumberFormat="1" applyFont="1" applyFill="1" applyBorder="1" applyAlignment="1" applyProtection="1">
      <alignment horizontal="center" vertical="center"/>
    </xf>
    <xf numFmtId="164" fontId="2" fillId="2" borderId="119" xfId="0" applyNumberFormat="1" applyFont="1" applyFill="1" applyBorder="1" applyAlignment="1" applyProtection="1">
      <alignment horizontal="center" vertical="center" wrapText="1"/>
    </xf>
    <xf numFmtId="164" fontId="2" fillId="2" borderId="120" xfId="0" applyNumberFormat="1" applyFont="1" applyFill="1" applyBorder="1" applyAlignment="1" applyProtection="1">
      <alignment horizontal="center" vertical="center" wrapText="1"/>
    </xf>
    <xf numFmtId="164" fontId="2" fillId="2" borderId="109" xfId="0" applyNumberFormat="1" applyFont="1" applyFill="1" applyBorder="1" applyAlignment="1" applyProtection="1">
      <alignment horizontal="center" vertical="center" textRotation="90" wrapText="1"/>
    </xf>
    <xf numFmtId="164" fontId="2" fillId="2" borderId="143" xfId="0" applyNumberFormat="1" applyFont="1" applyFill="1" applyBorder="1" applyAlignment="1" applyProtection="1">
      <alignment horizontal="center" vertical="center" textRotation="90" wrapText="1"/>
    </xf>
    <xf numFmtId="164" fontId="2" fillId="2" borderId="122" xfId="0" applyNumberFormat="1" applyFont="1" applyFill="1" applyBorder="1" applyAlignment="1" applyProtection="1">
      <alignment horizontal="center" vertical="center" textRotation="90" wrapText="1"/>
    </xf>
    <xf numFmtId="164" fontId="2" fillId="2" borderId="33" xfId="0" applyNumberFormat="1" applyFont="1" applyFill="1" applyBorder="1" applyAlignment="1" applyProtection="1">
      <alignment horizontal="center" vertical="center" textRotation="90" wrapText="1"/>
    </xf>
    <xf numFmtId="164" fontId="2" fillId="2" borderId="19" xfId="0" applyNumberFormat="1" applyFont="1" applyFill="1" applyBorder="1" applyAlignment="1" applyProtection="1">
      <alignment horizontal="center" vertical="center" textRotation="90" wrapText="1"/>
    </xf>
    <xf numFmtId="164" fontId="2" fillId="2" borderId="31" xfId="0" applyNumberFormat="1" applyFont="1" applyFill="1" applyBorder="1" applyAlignment="1" applyProtection="1">
      <alignment horizontal="center" vertical="center" textRotation="90" wrapText="1"/>
    </xf>
    <xf numFmtId="164" fontId="2" fillId="2" borderId="36" xfId="0" applyNumberFormat="1" applyFont="1" applyFill="1" applyBorder="1" applyAlignment="1" applyProtection="1">
      <alignment horizontal="center" vertical="center" textRotation="90" wrapText="1"/>
    </xf>
    <xf numFmtId="0" fontId="5" fillId="0" borderId="88" xfId="0" applyFont="1" applyFill="1" applyBorder="1" applyAlignment="1">
      <alignment horizontal="center" vertical="center" wrapText="1"/>
    </xf>
    <xf numFmtId="164" fontId="2" fillId="2" borderId="123" xfId="0" applyNumberFormat="1" applyFont="1" applyFill="1" applyBorder="1" applyAlignment="1" applyProtection="1">
      <alignment horizontal="center" vertical="center" wrapText="1"/>
    </xf>
    <xf numFmtId="0" fontId="2" fillId="2" borderId="93" xfId="0" applyNumberFormat="1" applyFont="1" applyFill="1" applyBorder="1" applyAlignment="1" applyProtection="1">
      <alignment horizontal="center" vertical="center" textRotation="90"/>
    </xf>
    <xf numFmtId="0" fontId="2" fillId="2" borderId="98" xfId="0" applyNumberFormat="1" applyFont="1" applyFill="1" applyBorder="1" applyAlignment="1" applyProtection="1">
      <alignment horizontal="center" vertical="center" textRotation="90"/>
    </xf>
    <xf numFmtId="0" fontId="2" fillId="2" borderId="142" xfId="0" applyNumberFormat="1" applyFont="1" applyFill="1" applyBorder="1" applyAlignment="1" applyProtection="1">
      <alignment horizontal="center" vertical="center" textRotation="90"/>
    </xf>
    <xf numFmtId="164" fontId="2" fillId="2" borderId="60" xfId="0" applyNumberFormat="1" applyFont="1" applyFill="1" applyBorder="1" applyAlignment="1" applyProtection="1">
      <alignment horizontal="center" vertical="center"/>
    </xf>
    <xf numFmtId="164" fontId="2" fillId="2" borderId="88" xfId="0" applyNumberFormat="1" applyFont="1" applyFill="1" applyBorder="1" applyAlignment="1" applyProtection="1">
      <alignment horizontal="center" vertical="center"/>
    </xf>
    <xf numFmtId="164" fontId="2" fillId="2" borderId="108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 textRotation="90" wrapText="1"/>
    </xf>
    <xf numFmtId="164" fontId="2" fillId="2" borderId="110" xfId="0" applyNumberFormat="1" applyFont="1" applyFill="1" applyBorder="1" applyAlignment="1" applyProtection="1">
      <alignment horizontal="center" vertical="center" textRotation="90" wrapText="1"/>
    </xf>
    <xf numFmtId="164" fontId="2" fillId="2" borderId="82" xfId="0" applyNumberFormat="1" applyFont="1" applyFill="1" applyBorder="1" applyAlignment="1" applyProtection="1">
      <alignment horizontal="center" vertical="center"/>
    </xf>
    <xf numFmtId="164" fontId="2" fillId="2" borderId="43" xfId="0" applyNumberFormat="1" applyFont="1" applyFill="1" applyBorder="1" applyAlignment="1" applyProtection="1">
      <alignment horizontal="center" vertical="center"/>
    </xf>
    <xf numFmtId="164" fontId="2" fillId="2" borderId="115" xfId="0" applyNumberFormat="1" applyFont="1" applyFill="1" applyBorder="1" applyAlignment="1" applyProtection="1">
      <alignment horizontal="center" vertical="center"/>
    </xf>
    <xf numFmtId="164" fontId="5" fillId="2" borderId="60" xfId="0" applyNumberFormat="1" applyFont="1" applyFill="1" applyBorder="1" applyAlignment="1" applyProtection="1">
      <alignment horizontal="center" vertical="center"/>
    </xf>
    <xf numFmtId="164" fontId="5" fillId="2" borderId="88" xfId="0" applyNumberFormat="1" applyFont="1" applyFill="1" applyBorder="1" applyAlignment="1" applyProtection="1">
      <alignment horizontal="center" vertical="center"/>
    </xf>
    <xf numFmtId="164" fontId="5" fillId="2" borderId="108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25" xfId="0" applyNumberFormat="1" applyFont="1" applyFill="1" applyBorder="1" applyAlignment="1" applyProtection="1">
      <alignment horizontal="center" vertical="center"/>
    </xf>
    <xf numFmtId="164" fontId="2" fillId="2" borderId="19" xfId="0" applyNumberFormat="1" applyFont="1" applyFill="1" applyBorder="1" applyAlignment="1" applyProtection="1">
      <alignment horizontal="center" vertical="center"/>
    </xf>
    <xf numFmtId="164" fontId="2" fillId="2" borderId="116" xfId="0" applyNumberFormat="1" applyFont="1" applyFill="1" applyBorder="1" applyAlignment="1" applyProtection="1">
      <alignment horizontal="center" vertical="center" textRotation="90" wrapText="1"/>
    </xf>
    <xf numFmtId="164" fontId="2" fillId="2" borderId="34" xfId="0" applyNumberFormat="1" applyFont="1" applyFill="1" applyBorder="1" applyAlignment="1" applyProtection="1">
      <alignment horizontal="center" vertical="center" textRotation="90" wrapText="1"/>
    </xf>
    <xf numFmtId="164" fontId="2" fillId="2" borderId="117" xfId="0" applyNumberFormat="1" applyFont="1" applyFill="1" applyBorder="1" applyAlignment="1" applyProtection="1">
      <alignment horizontal="center" vertical="center" textRotation="90" wrapText="1"/>
    </xf>
    <xf numFmtId="164" fontId="2" fillId="2" borderId="11" xfId="0" applyNumberFormat="1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 textRotation="90" wrapText="1"/>
    </xf>
    <xf numFmtId="164" fontId="2" fillId="2" borderId="7" xfId="0" applyNumberFormat="1" applyFont="1" applyFill="1" applyBorder="1" applyAlignment="1" applyProtection="1">
      <alignment horizontal="center" vertical="center" textRotation="90" wrapText="1"/>
    </xf>
    <xf numFmtId="164" fontId="2" fillId="2" borderId="94" xfId="0" applyNumberFormat="1" applyFont="1" applyFill="1" applyBorder="1" applyAlignment="1" applyProtection="1">
      <alignment horizontal="center" vertical="top" wrapText="1"/>
    </xf>
    <xf numFmtId="164" fontId="2" fillId="2" borderId="111" xfId="0" applyNumberFormat="1" applyFont="1" applyFill="1" applyBorder="1" applyAlignment="1" applyProtection="1">
      <alignment horizontal="center" vertical="top" wrapText="1"/>
    </xf>
    <xf numFmtId="164" fontId="2" fillId="2" borderId="69" xfId="0" applyNumberFormat="1" applyFont="1" applyFill="1" applyBorder="1" applyAlignment="1" applyProtection="1">
      <alignment horizontal="center" vertical="top" wrapText="1"/>
    </xf>
    <xf numFmtId="164" fontId="2" fillId="2" borderId="112" xfId="0" applyNumberFormat="1" applyFont="1" applyFill="1" applyBorder="1" applyAlignment="1" applyProtection="1">
      <alignment horizontal="center" vertical="top" wrapText="1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 wrapText="1"/>
    </xf>
    <xf numFmtId="164" fontId="2" fillId="2" borderId="29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92" xfId="0" applyNumberFormat="1" applyFont="1" applyFill="1" applyBorder="1" applyAlignment="1" applyProtection="1">
      <alignment horizontal="center" vertical="center" textRotation="90" wrapText="1"/>
    </xf>
    <xf numFmtId="164" fontId="2" fillId="2" borderId="50" xfId="0" applyNumberFormat="1" applyFont="1" applyFill="1" applyBorder="1" applyAlignment="1" applyProtection="1">
      <alignment horizontal="center" vertical="center" textRotation="90" wrapText="1"/>
    </xf>
    <xf numFmtId="164" fontId="2" fillId="2" borderId="118" xfId="0" applyNumberFormat="1" applyFont="1" applyFill="1" applyBorder="1" applyAlignment="1" applyProtection="1">
      <alignment horizontal="center" vertical="center" textRotation="90" wrapText="1"/>
    </xf>
    <xf numFmtId="0" fontId="2" fillId="2" borderId="66" xfId="0" applyNumberFormat="1" applyFont="1" applyFill="1" applyBorder="1" applyAlignment="1" applyProtection="1">
      <alignment horizontal="center" vertical="center" textRotation="90" wrapText="1"/>
    </xf>
    <xf numFmtId="0" fontId="2" fillId="2" borderId="25" xfId="0" applyNumberFormat="1" applyFont="1" applyFill="1" applyBorder="1" applyAlignment="1" applyProtection="1">
      <alignment horizontal="center" vertical="center" textRotation="90" wrapText="1"/>
    </xf>
    <xf numFmtId="0" fontId="2" fillId="2" borderId="121" xfId="0" applyNumberFormat="1" applyFont="1" applyFill="1" applyBorder="1" applyAlignment="1" applyProtection="1">
      <alignment horizontal="center" vertical="center" textRotation="90" wrapText="1"/>
    </xf>
    <xf numFmtId="0" fontId="2" fillId="2" borderId="122" xfId="0" applyNumberFormat="1" applyFont="1" applyFill="1" applyBorder="1" applyAlignment="1" applyProtection="1">
      <alignment horizontal="center" vertical="center" textRotation="90" wrapText="1"/>
    </xf>
    <xf numFmtId="0" fontId="49" fillId="0" borderId="10" xfId="0" applyFont="1" applyFill="1" applyBorder="1" applyAlignment="1">
      <alignment horizontal="left" vertical="center" wrapText="1"/>
    </xf>
    <xf numFmtId="1" fontId="5" fillId="0" borderId="56" xfId="0" applyNumberFormat="1" applyFont="1" applyFill="1" applyBorder="1" applyAlignment="1">
      <alignment horizontal="center" vertical="center" wrapText="1"/>
    </xf>
    <xf numFmtId="1" fontId="5" fillId="0" borderId="57" xfId="0" applyNumberFormat="1" applyFont="1" applyFill="1" applyBorder="1" applyAlignment="1">
      <alignment horizontal="center" vertical="center" wrapText="1"/>
    </xf>
    <xf numFmtId="1" fontId="5" fillId="0" borderId="58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49" fontId="2" fillId="0" borderId="77" xfId="0" applyNumberFormat="1" applyFont="1" applyFill="1" applyBorder="1" applyAlignment="1">
      <alignment horizontal="center" vertical="center" wrapText="1"/>
    </xf>
    <xf numFmtId="49" fontId="2" fillId="0" borderId="139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49" fontId="5" fillId="0" borderId="64" xfId="0" applyNumberFormat="1" applyFont="1" applyFill="1" applyBorder="1" applyAlignment="1">
      <alignment horizontal="center" vertical="center" wrapText="1"/>
    </xf>
    <xf numFmtId="164" fontId="5" fillId="0" borderId="93" xfId="0" applyNumberFormat="1" applyFont="1" applyFill="1" applyBorder="1" applyAlignment="1" applyProtection="1">
      <alignment horizontal="center" vertical="center"/>
    </xf>
    <xf numFmtId="164" fontId="5" fillId="0" borderId="94" xfId="0" applyNumberFormat="1" applyFont="1" applyFill="1" applyBorder="1" applyAlignment="1" applyProtection="1">
      <alignment horizontal="center" vertical="center"/>
    </xf>
    <xf numFmtId="0" fontId="5" fillId="0" borderId="60" xfId="0" applyNumberFormat="1" applyFont="1" applyFill="1" applyBorder="1" applyAlignment="1" applyProtection="1">
      <alignment horizontal="center" vertical="center"/>
    </xf>
    <xf numFmtId="0" fontId="5" fillId="0" borderId="88" xfId="0" applyNumberFormat="1" applyFont="1" applyFill="1" applyBorder="1" applyAlignment="1" applyProtection="1">
      <alignment horizontal="center" vertical="center"/>
    </xf>
    <xf numFmtId="0" fontId="5" fillId="0" borderId="108" xfId="0" applyNumberFormat="1" applyFont="1" applyFill="1" applyBorder="1" applyAlignment="1" applyProtection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 wrapText="1"/>
    </xf>
    <xf numFmtId="49" fontId="2" fillId="0" borderId="8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13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righ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13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 applyProtection="1">
      <alignment horizontal="center" vertical="center"/>
    </xf>
    <xf numFmtId="49" fontId="5" fillId="0" borderId="64" xfId="0" applyNumberFormat="1" applyFont="1" applyFill="1" applyBorder="1" applyAlignment="1" applyProtection="1">
      <alignment horizontal="center" vertical="center"/>
    </xf>
    <xf numFmtId="16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60" xfId="0" applyNumberFormat="1" applyFont="1" applyFill="1" applyBorder="1" applyAlignment="1">
      <alignment horizontal="center" vertical="center" wrapText="1"/>
    </xf>
    <xf numFmtId="49" fontId="5" fillId="0" borderId="108" xfId="0" applyNumberFormat="1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right" vertical="center"/>
    </xf>
    <xf numFmtId="0" fontId="2" fillId="0" borderId="88" xfId="0" applyFont="1" applyFill="1" applyBorder="1" applyAlignment="1">
      <alignment horizontal="right" vertical="center"/>
    </xf>
    <xf numFmtId="0" fontId="2" fillId="0" borderId="108" xfId="0" applyFont="1" applyFill="1" applyBorder="1" applyAlignment="1">
      <alignment horizontal="right" vertical="center"/>
    </xf>
    <xf numFmtId="169" fontId="5" fillId="0" borderId="38" xfId="0" applyNumberFormat="1" applyFont="1" applyFill="1" applyBorder="1" applyAlignment="1" applyProtection="1">
      <alignment horizontal="center" vertical="center" wrapText="1"/>
    </xf>
    <xf numFmtId="169" fontId="5" fillId="0" borderId="99" xfId="0" applyNumberFormat="1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 applyProtection="1">
      <alignment horizontal="center" vertical="center"/>
    </xf>
    <xf numFmtId="0" fontId="5" fillId="0" borderId="113" xfId="0" applyNumberFormat="1" applyFont="1" applyFill="1" applyBorder="1" applyAlignment="1" applyProtection="1">
      <alignment horizontal="center" vertical="center"/>
    </xf>
    <xf numFmtId="169" fontId="5" fillId="0" borderId="38" xfId="0" applyNumberFormat="1" applyFont="1" applyFill="1" applyBorder="1" applyAlignment="1">
      <alignment horizontal="center" vertical="center" wrapText="1"/>
    </xf>
    <xf numFmtId="169" fontId="5" fillId="0" borderId="7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right" vertical="center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98" xfId="0" applyFont="1" applyFill="1" applyBorder="1" applyAlignment="1" applyProtection="1">
      <alignment horizontal="right" vertical="center"/>
    </xf>
    <xf numFmtId="0" fontId="2" fillId="0" borderId="92" xfId="0" applyFont="1" applyFill="1" applyBorder="1" applyAlignment="1" applyProtection="1">
      <alignment horizontal="right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0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right" vertical="center"/>
    </xf>
    <xf numFmtId="0" fontId="50" fillId="0" borderId="45" xfId="0" applyFont="1" applyFill="1" applyBorder="1"/>
    <xf numFmtId="0" fontId="44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106" xfId="0" applyFont="1" applyFill="1" applyBorder="1" applyAlignment="1" applyProtection="1">
      <alignment horizontal="right" vertical="center"/>
    </xf>
    <xf numFmtId="0" fontId="2" fillId="0" borderId="107" xfId="0" applyFont="1" applyFill="1" applyBorder="1" applyAlignment="1" applyProtection="1">
      <alignment horizontal="right" vertical="center"/>
    </xf>
    <xf numFmtId="169" fontId="5" fillId="0" borderId="9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_Plan Уч(бакал.) д_о 2013_14а" xfId="5"/>
    <cellStyle name="Пояснение" xfId="6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152</xdr:row>
      <xdr:rowOff>314325</xdr:rowOff>
    </xdr:from>
    <xdr:to>
      <xdr:col>5</xdr:col>
      <xdr:colOff>357621</xdr:colOff>
      <xdr:row>153</xdr:row>
      <xdr:rowOff>218209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38775" y="40224075"/>
          <a:ext cx="1110096" cy="408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</xdr:colOff>
      <xdr:row>155</xdr:row>
      <xdr:rowOff>219074</xdr:rowOff>
    </xdr:from>
    <xdr:to>
      <xdr:col>5</xdr:col>
      <xdr:colOff>323851</xdr:colOff>
      <xdr:row>156</xdr:row>
      <xdr:rowOff>290945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A39F96"/>
            </a:clrFrom>
            <a:clrTo>
              <a:srgbClr val="A39F96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160" t="39145" r="34452" b="30371"/>
        <a:stretch/>
      </xdr:blipFill>
      <xdr:spPr bwMode="auto">
        <a:xfrm>
          <a:off x="5772151" y="41100374"/>
          <a:ext cx="742950" cy="3195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3</xdr:col>
      <xdr:colOff>154781</xdr:colOff>
      <xdr:row>145</xdr:row>
      <xdr:rowOff>154781</xdr:rowOff>
    </xdr:from>
    <xdr:to>
      <xdr:col>5</xdr:col>
      <xdr:colOff>371333</xdr:colOff>
      <xdr:row>150</xdr:row>
      <xdr:rowOff>99925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24BE814-8F20-4AB3-A2FF-A08BBA6A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74469" y="39385875"/>
          <a:ext cx="1133333" cy="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36"/>
  <sheetViews>
    <sheetView tabSelected="1" topLeftCell="A4" zoomScale="60" zoomScaleNormal="60" zoomScaleSheetLayoutView="48" workbookViewId="0">
      <selection activeCell="AN9" sqref="AN9"/>
    </sheetView>
  </sheetViews>
  <sheetFormatPr defaultColWidth="9.109375" defaultRowHeight="15.6"/>
  <cols>
    <col min="1" max="53" width="4.6640625" style="1" customWidth="1"/>
    <col min="54" max="16384" width="9.109375" style="1"/>
  </cols>
  <sheetData>
    <row r="1" spans="1:53" ht="25.5" customHeight="1"/>
    <row r="2" spans="1:53" ht="30">
      <c r="A2" s="804"/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5" t="s">
        <v>38</v>
      </c>
      <c r="Q2" s="805"/>
      <c r="R2" s="805"/>
      <c r="S2" s="805"/>
      <c r="T2" s="805"/>
      <c r="U2" s="805"/>
      <c r="V2" s="805"/>
      <c r="W2" s="805"/>
      <c r="X2" s="805"/>
      <c r="Y2" s="805"/>
      <c r="Z2" s="805"/>
      <c r="AA2" s="805"/>
      <c r="AB2" s="805"/>
      <c r="AC2" s="805"/>
      <c r="AD2" s="805"/>
      <c r="AE2" s="805"/>
      <c r="AF2" s="805"/>
      <c r="AG2" s="805"/>
      <c r="AH2" s="805"/>
      <c r="AI2" s="805"/>
      <c r="AJ2" s="805"/>
      <c r="AK2" s="805"/>
      <c r="AL2" s="805"/>
      <c r="AM2" s="805"/>
      <c r="AN2" s="805"/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</row>
    <row r="3" spans="1:53" ht="30" customHeight="1">
      <c r="A3" s="788" t="s">
        <v>65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806"/>
      <c r="AP3" s="806"/>
      <c r="AQ3" s="806"/>
      <c r="AR3" s="806"/>
      <c r="AS3" s="806"/>
      <c r="AT3" s="806"/>
      <c r="AU3" s="806"/>
      <c r="AV3" s="806"/>
      <c r="AW3" s="806"/>
      <c r="AX3" s="806"/>
      <c r="AY3" s="806"/>
      <c r="AZ3" s="806"/>
      <c r="BA3" s="806"/>
    </row>
    <row r="4" spans="1:53" ht="27" customHeight="1">
      <c r="A4" s="788" t="s">
        <v>66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807" t="s">
        <v>1</v>
      </c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6"/>
      <c r="AP4" s="806"/>
      <c r="AQ4" s="806"/>
      <c r="AR4" s="806"/>
      <c r="AS4" s="806"/>
      <c r="AT4" s="806"/>
      <c r="AU4" s="806"/>
      <c r="AV4" s="806"/>
      <c r="AW4" s="806"/>
      <c r="AX4" s="806"/>
      <c r="AY4" s="806"/>
      <c r="AZ4" s="806"/>
      <c r="BA4" s="806"/>
    </row>
    <row r="5" spans="1:53" ht="26.25" customHeight="1">
      <c r="A5" s="802" t="s">
        <v>115</v>
      </c>
      <c r="B5" s="802"/>
      <c r="C5" s="802"/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793" t="s">
        <v>143</v>
      </c>
      <c r="AO5" s="793"/>
      <c r="AP5" s="793"/>
      <c r="AQ5" s="793"/>
      <c r="AR5" s="793"/>
      <c r="AS5" s="793"/>
      <c r="AT5" s="793"/>
      <c r="AU5" s="793"/>
      <c r="AV5" s="793"/>
      <c r="AW5" s="793"/>
      <c r="AX5" s="793"/>
      <c r="AY5" s="793"/>
      <c r="AZ5" s="793"/>
      <c r="BA5" s="793"/>
    </row>
    <row r="6" spans="1:53" s="2" customFormat="1" ht="23.25" customHeight="1">
      <c r="A6" s="803" t="s">
        <v>206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793"/>
      <c r="AO6" s="793"/>
      <c r="AP6" s="793"/>
      <c r="AQ6" s="793"/>
      <c r="AR6" s="793"/>
      <c r="AS6" s="793"/>
      <c r="AT6" s="793"/>
      <c r="AU6" s="793"/>
      <c r="AV6" s="793"/>
      <c r="AW6" s="793"/>
      <c r="AX6" s="793"/>
      <c r="AY6" s="793"/>
      <c r="AZ6" s="793"/>
      <c r="BA6" s="793"/>
    </row>
    <row r="7" spans="1:53" s="2" customFormat="1" ht="22.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793"/>
      <c r="AO7" s="793"/>
      <c r="AP7" s="793"/>
      <c r="AQ7" s="793"/>
      <c r="AR7" s="793"/>
      <c r="AS7" s="793"/>
      <c r="AT7" s="793"/>
      <c r="AU7" s="793"/>
      <c r="AV7" s="793"/>
      <c r="AW7" s="793"/>
      <c r="AX7" s="793"/>
      <c r="AY7" s="793"/>
      <c r="AZ7" s="793"/>
      <c r="BA7" s="793"/>
    </row>
    <row r="8" spans="1:53" s="2" customFormat="1" ht="27" customHeight="1">
      <c r="A8" s="788" t="s">
        <v>0</v>
      </c>
      <c r="B8" s="788"/>
      <c r="C8" s="788"/>
      <c r="D8" s="788"/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9" t="s">
        <v>86</v>
      </c>
      <c r="Q8" s="790"/>
      <c r="R8" s="790"/>
      <c r="S8" s="790"/>
      <c r="T8" s="790"/>
      <c r="U8" s="790"/>
      <c r="V8" s="790"/>
      <c r="W8" s="790"/>
      <c r="X8" s="790"/>
      <c r="Y8" s="790"/>
      <c r="Z8" s="790"/>
      <c r="AA8" s="790"/>
      <c r="AB8" s="790"/>
      <c r="AC8" s="790"/>
      <c r="AD8" s="790"/>
      <c r="AE8" s="790"/>
      <c r="AF8" s="790"/>
      <c r="AG8" s="790"/>
      <c r="AH8" s="790"/>
      <c r="AI8" s="790"/>
      <c r="AJ8" s="790"/>
      <c r="AK8" s="790"/>
      <c r="AL8" s="790"/>
      <c r="AM8" s="790"/>
      <c r="AN8" s="791" t="s">
        <v>231</v>
      </c>
      <c r="AO8" s="792"/>
      <c r="AP8" s="792"/>
      <c r="AQ8" s="792"/>
      <c r="AR8" s="792"/>
      <c r="AS8" s="792"/>
      <c r="AT8" s="792"/>
      <c r="AU8" s="792"/>
      <c r="AV8" s="792"/>
      <c r="AW8" s="792"/>
      <c r="AX8" s="792"/>
      <c r="AY8" s="792"/>
      <c r="AZ8" s="792"/>
      <c r="BA8" s="792"/>
    </row>
    <row r="9" spans="1:53" s="2" customFormat="1" ht="27.75" customHeight="1">
      <c r="A9" s="788" t="s">
        <v>207</v>
      </c>
      <c r="B9" s="788"/>
      <c r="C9" s="788"/>
      <c r="D9" s="788"/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93" t="s">
        <v>85</v>
      </c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s="2" customFormat="1" ht="27.75" customHeight="1">
      <c r="P10" s="793" t="s">
        <v>147</v>
      </c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9"/>
      <c r="AM10" s="9"/>
      <c r="AN10" s="795" t="s">
        <v>67</v>
      </c>
      <c r="AO10" s="795"/>
      <c r="AP10" s="795"/>
      <c r="AQ10" s="795"/>
      <c r="AR10" s="795"/>
      <c r="AS10" s="795"/>
      <c r="AT10" s="795"/>
      <c r="AU10" s="795"/>
      <c r="AV10" s="795"/>
      <c r="AW10" s="795"/>
      <c r="AX10" s="795"/>
      <c r="AY10" s="795"/>
      <c r="AZ10" s="795"/>
      <c r="BA10" s="795"/>
    </row>
    <row r="11" spans="1:53" s="2" customFormat="1" ht="27.75" customHeight="1">
      <c r="P11" s="793" t="s">
        <v>148</v>
      </c>
      <c r="Q11" s="794"/>
      <c r="R11" s="794"/>
      <c r="S11" s="794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7"/>
      <c r="AL11" s="9"/>
      <c r="AM11" s="9"/>
      <c r="AN11" s="796"/>
      <c r="AO11" s="796"/>
      <c r="AP11" s="796"/>
      <c r="AQ11" s="796"/>
      <c r="AR11" s="796"/>
      <c r="AS11" s="796"/>
      <c r="AT11" s="796"/>
      <c r="AU11" s="796"/>
      <c r="AV11" s="796"/>
      <c r="AW11" s="796"/>
      <c r="AX11" s="796"/>
      <c r="AY11" s="796"/>
      <c r="AZ11" s="796"/>
      <c r="BA11" s="796"/>
    </row>
    <row r="12" spans="1:53" s="2" customFormat="1" ht="26.25" customHeight="1">
      <c r="P12" s="797"/>
      <c r="Q12" s="797"/>
      <c r="R12" s="797"/>
      <c r="S12" s="797"/>
      <c r="T12" s="797"/>
      <c r="U12" s="797"/>
      <c r="V12" s="797"/>
      <c r="W12" s="797"/>
      <c r="X12" s="797"/>
      <c r="Y12" s="797"/>
      <c r="Z12" s="797"/>
      <c r="AA12" s="797"/>
      <c r="AB12" s="797"/>
      <c r="AC12" s="797"/>
      <c r="AD12" s="797"/>
      <c r="AE12" s="797"/>
      <c r="AF12" s="797"/>
      <c r="AG12" s="797"/>
      <c r="AH12" s="797"/>
      <c r="AI12" s="797"/>
      <c r="AJ12" s="797"/>
      <c r="AK12" s="797"/>
      <c r="AL12" s="32"/>
      <c r="AM12" s="32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</row>
    <row r="13" spans="1:53" s="2" customFormat="1" ht="54.75" customHeight="1">
      <c r="P13" s="798" t="s">
        <v>126</v>
      </c>
      <c r="Q13" s="798"/>
      <c r="R13" s="798"/>
      <c r="S13" s="798"/>
      <c r="T13" s="798"/>
      <c r="U13" s="798"/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798"/>
      <c r="AG13" s="798"/>
      <c r="AH13" s="798"/>
      <c r="AI13" s="798"/>
      <c r="AJ13" s="798"/>
      <c r="AK13" s="798"/>
      <c r="AL13" s="798"/>
      <c r="AM13" s="798"/>
      <c r="AN13" s="798"/>
      <c r="AO13" s="799"/>
      <c r="AP13" s="799"/>
      <c r="AQ13" s="799"/>
      <c r="AR13" s="799"/>
      <c r="AS13" s="799"/>
      <c r="AT13" s="799"/>
      <c r="AU13" s="799"/>
      <c r="AV13" s="799"/>
      <c r="AW13" s="799"/>
      <c r="AX13" s="799"/>
      <c r="AY13" s="799"/>
      <c r="AZ13" s="799"/>
      <c r="BA13" s="799"/>
    </row>
    <row r="14" spans="1:53" s="2" customFormat="1" ht="10.5" customHeight="1">
      <c r="P14" s="800"/>
      <c r="Q14" s="801"/>
      <c r="R14" s="801"/>
      <c r="S14" s="801"/>
      <c r="T14" s="801"/>
      <c r="U14" s="801"/>
      <c r="V14" s="801"/>
      <c r="W14" s="801"/>
      <c r="X14" s="801"/>
      <c r="Y14" s="801"/>
      <c r="Z14" s="801"/>
      <c r="AA14" s="801"/>
      <c r="AB14" s="801"/>
      <c r="AC14" s="801"/>
      <c r="AD14" s="801"/>
      <c r="AE14" s="801"/>
      <c r="AF14" s="801"/>
      <c r="AG14" s="801"/>
      <c r="AH14" s="801"/>
      <c r="AI14" s="801"/>
      <c r="AJ14" s="801"/>
      <c r="AK14" s="801"/>
      <c r="AL14" s="801"/>
      <c r="AM14" s="801"/>
      <c r="AN14" s="796"/>
      <c r="AO14" s="796"/>
      <c r="AP14" s="796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</row>
    <row r="15" spans="1:53" s="2" customFormat="1" ht="3" customHeight="1">
      <c r="P15" s="782"/>
      <c r="Q15" s="782"/>
      <c r="R15" s="782"/>
      <c r="S15" s="782"/>
      <c r="T15" s="782"/>
      <c r="U15" s="782"/>
      <c r="V15" s="782"/>
      <c r="W15" s="782"/>
      <c r="X15" s="782"/>
      <c r="Y15" s="782"/>
      <c r="Z15" s="782"/>
      <c r="AA15" s="782"/>
      <c r="AB15" s="782"/>
      <c r="AC15" s="782"/>
      <c r="AD15" s="782"/>
      <c r="AE15" s="782"/>
      <c r="AF15" s="782"/>
      <c r="AG15" s="782"/>
      <c r="AH15" s="782"/>
      <c r="AI15" s="782"/>
      <c r="AJ15" s="782"/>
      <c r="AK15" s="782"/>
      <c r="AL15" s="782"/>
      <c r="AM15" s="782"/>
      <c r="AN15" s="782"/>
      <c r="AO15" s="782"/>
      <c r="AP15" s="782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</row>
    <row r="16" spans="1:53" s="2" customFormat="1" ht="24.6">
      <c r="P16" s="783" t="s">
        <v>87</v>
      </c>
      <c r="Q16" s="784"/>
      <c r="R16" s="784"/>
      <c r="S16" s="784"/>
      <c r="T16" s="784"/>
      <c r="U16" s="784"/>
      <c r="V16" s="784"/>
      <c r="W16" s="784"/>
      <c r="X16" s="784"/>
      <c r="Y16" s="784"/>
      <c r="Z16" s="784"/>
      <c r="AA16" s="784"/>
      <c r="AB16" s="784"/>
      <c r="AC16" s="784"/>
      <c r="AD16" s="784"/>
      <c r="AE16" s="784"/>
      <c r="AF16" s="784"/>
      <c r="AG16" s="784"/>
      <c r="AH16" s="784"/>
      <c r="AI16" s="784"/>
      <c r="AJ16" s="784"/>
      <c r="AK16" s="784"/>
      <c r="AL16" s="784"/>
      <c r="AM16" s="784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</row>
    <row r="17" spans="1:53" s="2" customFormat="1" ht="18"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</row>
    <row r="18" spans="1:53" s="2" customFormat="1" ht="22.8">
      <c r="A18" s="785" t="s">
        <v>145</v>
      </c>
      <c r="B18" s="785"/>
      <c r="C18" s="785"/>
      <c r="D18" s="785"/>
      <c r="E18" s="785"/>
      <c r="F18" s="785"/>
      <c r="G18" s="785"/>
      <c r="H18" s="785"/>
      <c r="I18" s="785"/>
      <c r="J18" s="785"/>
      <c r="K18" s="785"/>
      <c r="L18" s="785"/>
      <c r="M18" s="785"/>
      <c r="N18" s="785"/>
      <c r="O18" s="785"/>
      <c r="P18" s="785"/>
      <c r="Q18" s="785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785"/>
      <c r="AK18" s="785"/>
      <c r="AL18" s="785"/>
      <c r="AM18" s="785"/>
      <c r="AN18" s="785"/>
      <c r="AO18" s="785"/>
      <c r="AP18" s="785"/>
      <c r="AQ18" s="785"/>
      <c r="AR18" s="785"/>
      <c r="AS18" s="785"/>
      <c r="AT18" s="785"/>
      <c r="AU18" s="785"/>
      <c r="AV18" s="785"/>
      <c r="AW18" s="785"/>
      <c r="AX18" s="785"/>
      <c r="AY18" s="785"/>
      <c r="AZ18" s="785"/>
      <c r="BA18" s="785"/>
    </row>
    <row r="19" spans="1:53" s="2" customFormat="1" ht="18.600000000000001" thickBo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ht="18" customHeight="1" thickBot="1">
      <c r="A20" s="786" t="s">
        <v>2</v>
      </c>
      <c r="B20" s="765" t="s">
        <v>3</v>
      </c>
      <c r="C20" s="766"/>
      <c r="D20" s="766"/>
      <c r="E20" s="767"/>
      <c r="F20" s="765" t="s">
        <v>4</v>
      </c>
      <c r="G20" s="766"/>
      <c r="H20" s="766"/>
      <c r="I20" s="767"/>
      <c r="J20" s="765" t="s">
        <v>5</v>
      </c>
      <c r="K20" s="766"/>
      <c r="L20" s="766"/>
      <c r="M20" s="767"/>
      <c r="N20" s="771" t="s">
        <v>6</v>
      </c>
      <c r="O20" s="772"/>
      <c r="P20" s="772"/>
      <c r="Q20" s="772"/>
      <c r="R20" s="773"/>
      <c r="S20" s="771" t="s">
        <v>7</v>
      </c>
      <c r="T20" s="772"/>
      <c r="U20" s="772"/>
      <c r="V20" s="772"/>
      <c r="W20" s="773"/>
      <c r="X20" s="765" t="s">
        <v>8</v>
      </c>
      <c r="Y20" s="766"/>
      <c r="Z20" s="766"/>
      <c r="AA20" s="767"/>
      <c r="AB20" s="765" t="s">
        <v>9</v>
      </c>
      <c r="AC20" s="766"/>
      <c r="AD20" s="766"/>
      <c r="AE20" s="767"/>
      <c r="AF20" s="765" t="s">
        <v>10</v>
      </c>
      <c r="AG20" s="766"/>
      <c r="AH20" s="766"/>
      <c r="AI20" s="767"/>
      <c r="AJ20" s="771" t="s">
        <v>11</v>
      </c>
      <c r="AK20" s="772"/>
      <c r="AL20" s="772"/>
      <c r="AM20" s="772"/>
      <c r="AN20" s="773"/>
      <c r="AO20" s="765" t="s">
        <v>12</v>
      </c>
      <c r="AP20" s="766"/>
      <c r="AQ20" s="766"/>
      <c r="AR20" s="767"/>
      <c r="AS20" s="771" t="s">
        <v>13</v>
      </c>
      <c r="AT20" s="772"/>
      <c r="AU20" s="772"/>
      <c r="AV20" s="772"/>
      <c r="AW20" s="773"/>
      <c r="AX20" s="771" t="s">
        <v>14</v>
      </c>
      <c r="AY20" s="772"/>
      <c r="AZ20" s="772"/>
      <c r="BA20" s="773"/>
    </row>
    <row r="21" spans="1:53" s="3" customFormat="1" ht="20.25" customHeight="1">
      <c r="A21" s="787"/>
      <c r="B21" s="209">
        <v>1</v>
      </c>
      <c r="C21" s="210">
        <v>2</v>
      </c>
      <c r="D21" s="210">
        <v>3</v>
      </c>
      <c r="E21" s="211">
        <v>4</v>
      </c>
      <c r="F21" s="209">
        <v>5</v>
      </c>
      <c r="G21" s="210">
        <v>6</v>
      </c>
      <c r="H21" s="210">
        <v>7</v>
      </c>
      <c r="I21" s="211">
        <v>8</v>
      </c>
      <c r="J21" s="209">
        <v>9</v>
      </c>
      <c r="K21" s="210">
        <v>10</v>
      </c>
      <c r="L21" s="210">
        <v>11</v>
      </c>
      <c r="M21" s="211">
        <v>12</v>
      </c>
      <c r="N21" s="209">
        <v>13</v>
      </c>
      <c r="O21" s="210">
        <v>14</v>
      </c>
      <c r="P21" s="210">
        <v>15</v>
      </c>
      <c r="Q21" s="210">
        <v>16</v>
      </c>
      <c r="R21" s="211">
        <v>17</v>
      </c>
      <c r="S21" s="209">
        <v>18</v>
      </c>
      <c r="T21" s="210">
        <v>19</v>
      </c>
      <c r="U21" s="210">
        <v>20</v>
      </c>
      <c r="V21" s="210">
        <v>21</v>
      </c>
      <c r="W21" s="211">
        <v>22</v>
      </c>
      <c r="X21" s="209">
        <v>23</v>
      </c>
      <c r="Y21" s="210">
        <v>24</v>
      </c>
      <c r="Z21" s="210">
        <v>25</v>
      </c>
      <c r="AA21" s="211">
        <v>26</v>
      </c>
      <c r="AB21" s="209">
        <v>27</v>
      </c>
      <c r="AC21" s="210">
        <v>28</v>
      </c>
      <c r="AD21" s="210">
        <v>29</v>
      </c>
      <c r="AE21" s="211">
        <v>30</v>
      </c>
      <c r="AF21" s="209">
        <v>31</v>
      </c>
      <c r="AG21" s="210">
        <v>32</v>
      </c>
      <c r="AH21" s="210">
        <v>33</v>
      </c>
      <c r="AI21" s="211">
        <v>34</v>
      </c>
      <c r="AJ21" s="212">
        <v>35</v>
      </c>
      <c r="AK21" s="213">
        <v>36</v>
      </c>
      <c r="AL21" s="213">
        <v>37</v>
      </c>
      <c r="AM21" s="213">
        <v>38</v>
      </c>
      <c r="AN21" s="214">
        <v>39</v>
      </c>
      <c r="AO21" s="212">
        <v>40</v>
      </c>
      <c r="AP21" s="213">
        <v>41</v>
      </c>
      <c r="AQ21" s="213">
        <v>42</v>
      </c>
      <c r="AR21" s="214">
        <v>43</v>
      </c>
      <c r="AS21" s="212">
        <v>44</v>
      </c>
      <c r="AT21" s="213">
        <v>45</v>
      </c>
      <c r="AU21" s="213">
        <v>46</v>
      </c>
      <c r="AV21" s="213">
        <v>47</v>
      </c>
      <c r="AW21" s="214">
        <v>48</v>
      </c>
      <c r="AX21" s="212">
        <v>49</v>
      </c>
      <c r="AY21" s="213">
        <v>50</v>
      </c>
      <c r="AZ21" s="213">
        <v>51</v>
      </c>
      <c r="BA21" s="214">
        <v>52</v>
      </c>
    </row>
    <row r="22" spans="1:53" ht="20.100000000000001" customHeight="1">
      <c r="A22" s="215">
        <v>1</v>
      </c>
      <c r="B22" s="216" t="s">
        <v>208</v>
      </c>
      <c r="C22" s="215" t="s">
        <v>208</v>
      </c>
      <c r="D22" s="215" t="s">
        <v>208</v>
      </c>
      <c r="E22" s="217" t="s">
        <v>208</v>
      </c>
      <c r="F22" s="216" t="s">
        <v>208</v>
      </c>
      <c r="G22" s="215" t="s">
        <v>208</v>
      </c>
      <c r="H22" s="215" t="s">
        <v>208</v>
      </c>
      <c r="I22" s="217" t="s">
        <v>208</v>
      </c>
      <c r="J22" s="216" t="s">
        <v>208</v>
      </c>
      <c r="K22" s="215" t="s">
        <v>208</v>
      </c>
      <c r="L22" s="215" t="s">
        <v>208</v>
      </c>
      <c r="M22" s="217" t="s">
        <v>208</v>
      </c>
      <c r="N22" s="216" t="s">
        <v>208</v>
      </c>
      <c r="O22" s="215" t="s">
        <v>208</v>
      </c>
      <c r="P22" s="215" t="s">
        <v>208</v>
      </c>
      <c r="Q22" s="215" t="s">
        <v>15</v>
      </c>
      <c r="R22" s="215" t="s">
        <v>15</v>
      </c>
      <c r="S22" s="216" t="s">
        <v>209</v>
      </c>
      <c r="T22" s="215" t="s">
        <v>208</v>
      </c>
      <c r="U22" s="215" t="s">
        <v>208</v>
      </c>
      <c r="V22" s="215" t="s">
        <v>208</v>
      </c>
      <c r="W22" s="217" t="s">
        <v>208</v>
      </c>
      <c r="X22" s="216" t="s">
        <v>208</v>
      </c>
      <c r="Y22" s="215" t="s">
        <v>208</v>
      </c>
      <c r="Z22" s="215" t="s">
        <v>208</v>
      </c>
      <c r="AA22" s="217" t="s">
        <v>208</v>
      </c>
      <c r="AB22" s="217" t="s">
        <v>208</v>
      </c>
      <c r="AC22" s="215" t="s">
        <v>208</v>
      </c>
      <c r="AD22" s="217" t="s">
        <v>208</v>
      </c>
      <c r="AE22" s="217" t="s">
        <v>208</v>
      </c>
      <c r="AF22" s="216" t="s">
        <v>210</v>
      </c>
      <c r="AG22" s="215" t="s">
        <v>208</v>
      </c>
      <c r="AH22" s="215" t="s">
        <v>208</v>
      </c>
      <c r="AI22" s="217" t="s">
        <v>208</v>
      </c>
      <c r="AJ22" s="216" t="s">
        <v>208</v>
      </c>
      <c r="AK22" s="215" t="s">
        <v>208</v>
      </c>
      <c r="AL22" s="215" t="s">
        <v>208</v>
      </c>
      <c r="AM22" s="215" t="s">
        <v>208</v>
      </c>
      <c r="AN22" s="217" t="s">
        <v>208</v>
      </c>
      <c r="AO22" s="217" t="s">
        <v>208</v>
      </c>
      <c r="AP22" s="215" t="s">
        <v>15</v>
      </c>
      <c r="AQ22" s="215" t="s">
        <v>15</v>
      </c>
      <c r="AR22" s="217" t="s">
        <v>15</v>
      </c>
      <c r="AS22" s="216" t="s">
        <v>16</v>
      </c>
      <c r="AT22" s="215" t="s">
        <v>16</v>
      </c>
      <c r="AU22" s="215" t="s">
        <v>16</v>
      </c>
      <c r="AV22" s="215" t="s">
        <v>16</v>
      </c>
      <c r="AW22" s="217" t="s">
        <v>16</v>
      </c>
      <c r="AX22" s="216" t="s">
        <v>16</v>
      </c>
      <c r="AY22" s="215" t="s">
        <v>16</v>
      </c>
      <c r="AZ22" s="215" t="s">
        <v>16</v>
      </c>
      <c r="BA22" s="217" t="s">
        <v>16</v>
      </c>
    </row>
    <row r="23" spans="1:53" ht="21" customHeight="1" thickBot="1">
      <c r="A23" s="215">
        <v>2</v>
      </c>
      <c r="B23" s="216" t="s">
        <v>208</v>
      </c>
      <c r="C23" s="215" t="s">
        <v>208</v>
      </c>
      <c r="D23" s="215" t="s">
        <v>208</v>
      </c>
      <c r="E23" s="217" t="s">
        <v>208</v>
      </c>
      <c r="F23" s="216" t="s">
        <v>208</v>
      </c>
      <c r="G23" s="215" t="s">
        <v>208</v>
      </c>
      <c r="H23" s="215" t="s">
        <v>208</v>
      </c>
      <c r="I23" s="217" t="s">
        <v>208</v>
      </c>
      <c r="J23" s="216" t="s">
        <v>208</v>
      </c>
      <c r="K23" s="215" t="s">
        <v>208</v>
      </c>
      <c r="L23" s="215" t="s">
        <v>208</v>
      </c>
      <c r="M23" s="217" t="s">
        <v>208</v>
      </c>
      <c r="N23" s="216" t="s">
        <v>208</v>
      </c>
      <c r="O23" s="215" t="s">
        <v>208</v>
      </c>
      <c r="P23" s="215" t="s">
        <v>208</v>
      </c>
      <c r="Q23" s="215" t="s">
        <v>15</v>
      </c>
      <c r="R23" s="215" t="s">
        <v>15</v>
      </c>
      <c r="S23" s="216" t="s">
        <v>209</v>
      </c>
      <c r="T23" s="215" t="s">
        <v>208</v>
      </c>
      <c r="U23" s="215" t="s">
        <v>208</v>
      </c>
      <c r="V23" s="215" t="s">
        <v>208</v>
      </c>
      <c r="W23" s="217" t="s">
        <v>208</v>
      </c>
      <c r="X23" s="216" t="s">
        <v>208</v>
      </c>
      <c r="Y23" s="215" t="s">
        <v>208</v>
      </c>
      <c r="Z23" s="215" t="s">
        <v>208</v>
      </c>
      <c r="AA23" s="217" t="s">
        <v>208</v>
      </c>
      <c r="AB23" s="217" t="s">
        <v>208</v>
      </c>
      <c r="AC23" s="215" t="s">
        <v>208</v>
      </c>
      <c r="AD23" s="217" t="s">
        <v>208</v>
      </c>
      <c r="AE23" s="217" t="s">
        <v>208</v>
      </c>
      <c r="AF23" s="216" t="s">
        <v>210</v>
      </c>
      <c r="AG23" s="215" t="s">
        <v>208</v>
      </c>
      <c r="AH23" s="215" t="s">
        <v>208</v>
      </c>
      <c r="AI23" s="217" t="s">
        <v>208</v>
      </c>
      <c r="AJ23" s="216" t="s">
        <v>208</v>
      </c>
      <c r="AK23" s="215" t="s">
        <v>208</v>
      </c>
      <c r="AL23" s="215" t="s">
        <v>208</v>
      </c>
      <c r="AM23" s="215" t="s">
        <v>208</v>
      </c>
      <c r="AN23" s="217" t="s">
        <v>208</v>
      </c>
      <c r="AO23" s="217" t="s">
        <v>208</v>
      </c>
      <c r="AP23" s="215" t="s">
        <v>15</v>
      </c>
      <c r="AQ23" s="215" t="s">
        <v>15</v>
      </c>
      <c r="AR23" s="217" t="s">
        <v>15</v>
      </c>
      <c r="AS23" s="216" t="s">
        <v>16</v>
      </c>
      <c r="AT23" s="215" t="s">
        <v>16</v>
      </c>
      <c r="AU23" s="215" t="s">
        <v>16</v>
      </c>
      <c r="AV23" s="215" t="s">
        <v>16</v>
      </c>
      <c r="AW23" s="217" t="s">
        <v>16</v>
      </c>
      <c r="AX23" s="216" t="s">
        <v>16</v>
      </c>
      <c r="AY23" s="215" t="s">
        <v>16</v>
      </c>
      <c r="AZ23" s="215" t="s">
        <v>16</v>
      </c>
      <c r="BA23" s="217" t="s">
        <v>16</v>
      </c>
    </row>
    <row r="24" spans="1:53" ht="19.5" customHeight="1" thickBot="1">
      <c r="A24" s="215">
        <v>3</v>
      </c>
      <c r="B24" s="218" t="s">
        <v>208</v>
      </c>
      <c r="C24" s="219" t="s">
        <v>208</v>
      </c>
      <c r="D24" s="219" t="s">
        <v>208</v>
      </c>
      <c r="E24" s="220" t="s">
        <v>208</v>
      </c>
      <c r="F24" s="218" t="s">
        <v>208</v>
      </c>
      <c r="G24" s="219" t="s">
        <v>208</v>
      </c>
      <c r="H24" s="219" t="s">
        <v>208</v>
      </c>
      <c r="I24" s="220" t="s">
        <v>208</v>
      </c>
      <c r="J24" s="218" t="s">
        <v>208</v>
      </c>
      <c r="K24" s="219" t="s">
        <v>208</v>
      </c>
      <c r="L24" s="219" t="s">
        <v>208</v>
      </c>
      <c r="M24" s="220" t="s">
        <v>208</v>
      </c>
      <c r="N24" s="218" t="s">
        <v>208</v>
      </c>
      <c r="O24" s="219" t="s">
        <v>208</v>
      </c>
      <c r="P24" s="219" t="s">
        <v>208</v>
      </c>
      <c r="Q24" s="219" t="s">
        <v>15</v>
      </c>
      <c r="R24" s="219" t="s">
        <v>15</v>
      </c>
      <c r="S24" s="216" t="s">
        <v>209</v>
      </c>
      <c r="T24" s="221" t="s">
        <v>211</v>
      </c>
      <c r="U24" s="221" t="s">
        <v>211</v>
      </c>
      <c r="V24" s="221" t="s">
        <v>211</v>
      </c>
      <c r="W24" s="222" t="s">
        <v>211</v>
      </c>
      <c r="X24" s="223" t="s">
        <v>211</v>
      </c>
      <c r="Y24" s="221" t="s">
        <v>211</v>
      </c>
      <c r="Z24" s="221" t="s">
        <v>211</v>
      </c>
      <c r="AA24" s="222" t="s">
        <v>211</v>
      </c>
      <c r="AB24" s="222" t="s">
        <v>211</v>
      </c>
      <c r="AC24" s="220" t="s">
        <v>15</v>
      </c>
      <c r="AD24" s="217" t="s">
        <v>17</v>
      </c>
      <c r="AE24" s="216" t="s">
        <v>17</v>
      </c>
      <c r="AF24" s="224" t="s">
        <v>212</v>
      </c>
      <c r="AG24" s="225" t="s">
        <v>212</v>
      </c>
      <c r="AH24" s="225" t="s">
        <v>212</v>
      </c>
      <c r="AI24" s="226" t="s">
        <v>212</v>
      </c>
      <c r="AJ24" s="224" t="s">
        <v>212</v>
      </c>
      <c r="AK24" s="225" t="s">
        <v>212</v>
      </c>
      <c r="AL24" s="225" t="s">
        <v>212</v>
      </c>
      <c r="AM24" s="225" t="s">
        <v>212</v>
      </c>
      <c r="AN24" s="220" t="s">
        <v>15</v>
      </c>
      <c r="AO24" s="215" t="s">
        <v>18</v>
      </c>
      <c r="AP24" s="215" t="s">
        <v>18</v>
      </c>
      <c r="AQ24" s="215" t="s">
        <v>18</v>
      </c>
      <c r="AR24" s="227" t="s">
        <v>84</v>
      </c>
      <c r="AS24" s="768"/>
      <c r="AT24" s="769"/>
      <c r="AU24" s="769"/>
      <c r="AV24" s="769"/>
      <c r="AW24" s="769"/>
      <c r="AX24" s="769"/>
      <c r="AY24" s="769"/>
      <c r="AZ24" s="769"/>
      <c r="BA24" s="770"/>
    </row>
    <row r="25" spans="1:53" ht="19.5" customHeight="1">
      <c r="A25" s="774" t="s">
        <v>149</v>
      </c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74"/>
      <c r="AF25" s="774"/>
      <c r="AG25" s="774"/>
      <c r="AH25" s="774"/>
      <c r="AI25" s="774"/>
      <c r="AJ25" s="774"/>
      <c r="AK25" s="774"/>
      <c r="AL25" s="774"/>
      <c r="AM25" s="774"/>
      <c r="AN25" s="774"/>
      <c r="AO25" s="774"/>
      <c r="AP25" s="774"/>
      <c r="AQ25" s="774"/>
      <c r="AR25" s="774"/>
      <c r="AS25" s="774"/>
      <c r="AT25" s="774"/>
      <c r="AU25" s="774"/>
      <c r="AV25" s="774"/>
      <c r="AW25" s="774"/>
      <c r="AX25" s="774"/>
      <c r="AY25" s="774"/>
      <c r="AZ25" s="774"/>
      <c r="BA25" s="774"/>
    </row>
    <row r="26" spans="1:53" s="4" customFormat="1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8"/>
      <c r="AW26" s="8"/>
      <c r="AX26" s="8"/>
      <c r="AY26" s="8"/>
      <c r="AZ26" s="8"/>
      <c r="BA26" s="1"/>
    </row>
    <row r="27" spans="1:53" ht="21">
      <c r="A27" s="775" t="s">
        <v>83</v>
      </c>
      <c r="B27" s="775"/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36"/>
      <c r="AA27" s="775" t="s">
        <v>82</v>
      </c>
      <c r="AB27" s="775"/>
      <c r="AC27" s="775"/>
      <c r="AD27" s="775"/>
      <c r="AE27" s="775"/>
      <c r="AF27" s="775"/>
      <c r="AG27" s="775"/>
      <c r="AH27" s="775"/>
      <c r="AI27" s="775"/>
      <c r="AJ27" s="775"/>
      <c r="AK27" s="775"/>
      <c r="AL27" s="775"/>
      <c r="AM27" s="775"/>
      <c r="AN27" s="37"/>
      <c r="AO27" s="775" t="s">
        <v>139</v>
      </c>
      <c r="AP27" s="775"/>
      <c r="AQ27" s="775"/>
      <c r="AR27" s="775"/>
      <c r="AS27" s="775"/>
      <c r="AT27" s="775"/>
      <c r="AU27" s="775"/>
      <c r="AV27" s="775"/>
      <c r="AW27" s="775"/>
      <c r="AX27" s="775"/>
      <c r="AY27" s="775"/>
      <c r="AZ27" s="775"/>
      <c r="BA27" s="775"/>
    </row>
    <row r="28" spans="1:53" ht="21.75" customHeigh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2"/>
    </row>
    <row r="29" spans="1:53" ht="11.25" customHeight="1">
      <c r="A29" s="776" t="s">
        <v>2</v>
      </c>
      <c r="B29" s="777"/>
      <c r="C29" s="692" t="s">
        <v>19</v>
      </c>
      <c r="D29" s="693"/>
      <c r="E29" s="693"/>
      <c r="F29" s="694"/>
      <c r="G29" s="683" t="s">
        <v>81</v>
      </c>
      <c r="H29" s="684"/>
      <c r="I29" s="685"/>
      <c r="J29" s="683" t="s">
        <v>20</v>
      </c>
      <c r="K29" s="684"/>
      <c r="L29" s="684"/>
      <c r="M29" s="685"/>
      <c r="N29" s="683" t="s">
        <v>141</v>
      </c>
      <c r="O29" s="684"/>
      <c r="P29" s="685"/>
      <c r="Q29" s="683" t="s">
        <v>80</v>
      </c>
      <c r="R29" s="684"/>
      <c r="S29" s="685"/>
      <c r="T29" s="683" t="s">
        <v>42</v>
      </c>
      <c r="U29" s="684"/>
      <c r="V29" s="685"/>
      <c r="W29" s="26"/>
      <c r="X29" s="674" t="s">
        <v>41</v>
      </c>
      <c r="Y29" s="675"/>
      <c r="Z29" s="675"/>
      <c r="AA29" s="675"/>
      <c r="AB29" s="675"/>
      <c r="AC29" s="675"/>
      <c r="AD29" s="676"/>
      <c r="AE29" s="683" t="s">
        <v>72</v>
      </c>
      <c r="AF29" s="684"/>
      <c r="AG29" s="685"/>
      <c r="AH29" s="692" t="s">
        <v>40</v>
      </c>
      <c r="AI29" s="693"/>
      <c r="AJ29" s="694"/>
      <c r="AK29" s="28"/>
      <c r="AL29" s="692" t="s">
        <v>140</v>
      </c>
      <c r="AM29" s="693"/>
      <c r="AN29" s="693"/>
      <c r="AO29" s="694"/>
      <c r="AP29" s="683" t="s">
        <v>150</v>
      </c>
      <c r="AQ29" s="684"/>
      <c r="AR29" s="684"/>
      <c r="AS29" s="684"/>
      <c r="AT29" s="685"/>
      <c r="AU29" s="683" t="s">
        <v>72</v>
      </c>
      <c r="AV29" s="684"/>
      <c r="AW29" s="684"/>
      <c r="AX29" s="685"/>
    </row>
    <row r="30" spans="1:53" ht="22.5" customHeight="1">
      <c r="A30" s="778"/>
      <c r="B30" s="779"/>
      <c r="C30" s="695"/>
      <c r="D30" s="696"/>
      <c r="E30" s="696"/>
      <c r="F30" s="697"/>
      <c r="G30" s="686"/>
      <c r="H30" s="687"/>
      <c r="I30" s="688"/>
      <c r="J30" s="686"/>
      <c r="K30" s="687"/>
      <c r="L30" s="687"/>
      <c r="M30" s="688"/>
      <c r="N30" s="686"/>
      <c r="O30" s="687"/>
      <c r="P30" s="688"/>
      <c r="Q30" s="686"/>
      <c r="R30" s="687"/>
      <c r="S30" s="688"/>
      <c r="T30" s="686"/>
      <c r="U30" s="687"/>
      <c r="V30" s="688"/>
      <c r="W30" s="26"/>
      <c r="X30" s="677"/>
      <c r="Y30" s="678"/>
      <c r="Z30" s="678"/>
      <c r="AA30" s="678"/>
      <c r="AB30" s="678"/>
      <c r="AC30" s="678"/>
      <c r="AD30" s="679"/>
      <c r="AE30" s="686"/>
      <c r="AF30" s="687"/>
      <c r="AG30" s="688"/>
      <c r="AH30" s="695"/>
      <c r="AI30" s="696"/>
      <c r="AJ30" s="697"/>
      <c r="AK30" s="28"/>
      <c r="AL30" s="695"/>
      <c r="AM30" s="696"/>
      <c r="AN30" s="696"/>
      <c r="AO30" s="697"/>
      <c r="AP30" s="686"/>
      <c r="AQ30" s="687"/>
      <c r="AR30" s="687"/>
      <c r="AS30" s="687"/>
      <c r="AT30" s="688"/>
      <c r="AU30" s="686"/>
      <c r="AV30" s="687"/>
      <c r="AW30" s="687"/>
      <c r="AX30" s="688"/>
    </row>
    <row r="31" spans="1:53" ht="15.75" customHeight="1">
      <c r="A31" s="780"/>
      <c r="B31" s="781"/>
      <c r="C31" s="698"/>
      <c r="D31" s="699"/>
      <c r="E31" s="699"/>
      <c r="F31" s="700"/>
      <c r="G31" s="689"/>
      <c r="H31" s="690"/>
      <c r="I31" s="691"/>
      <c r="J31" s="689"/>
      <c r="K31" s="690"/>
      <c r="L31" s="690"/>
      <c r="M31" s="691"/>
      <c r="N31" s="689"/>
      <c r="O31" s="690"/>
      <c r="P31" s="691"/>
      <c r="Q31" s="689"/>
      <c r="R31" s="690"/>
      <c r="S31" s="691"/>
      <c r="T31" s="689"/>
      <c r="U31" s="690"/>
      <c r="V31" s="691"/>
      <c r="W31" s="26"/>
      <c r="X31" s="680"/>
      <c r="Y31" s="681"/>
      <c r="Z31" s="681"/>
      <c r="AA31" s="681"/>
      <c r="AB31" s="681"/>
      <c r="AC31" s="681"/>
      <c r="AD31" s="682"/>
      <c r="AE31" s="689"/>
      <c r="AF31" s="690"/>
      <c r="AG31" s="691"/>
      <c r="AH31" s="698"/>
      <c r="AI31" s="699"/>
      <c r="AJ31" s="700"/>
      <c r="AK31" s="28"/>
      <c r="AL31" s="698"/>
      <c r="AM31" s="699"/>
      <c r="AN31" s="699"/>
      <c r="AO31" s="700"/>
      <c r="AP31" s="689"/>
      <c r="AQ31" s="690"/>
      <c r="AR31" s="690"/>
      <c r="AS31" s="690"/>
      <c r="AT31" s="691"/>
      <c r="AU31" s="689"/>
      <c r="AV31" s="690"/>
      <c r="AW31" s="690"/>
      <c r="AX31" s="691"/>
    </row>
    <row r="32" spans="1:53" ht="42" customHeight="1">
      <c r="A32" s="737">
        <v>1</v>
      </c>
      <c r="B32" s="738"/>
      <c r="C32" s="739">
        <v>33</v>
      </c>
      <c r="D32" s="740"/>
      <c r="E32" s="740"/>
      <c r="F32" s="741"/>
      <c r="G32" s="739">
        <v>7</v>
      </c>
      <c r="H32" s="740"/>
      <c r="I32" s="741"/>
      <c r="J32" s="739"/>
      <c r="K32" s="740"/>
      <c r="L32" s="740"/>
      <c r="M32" s="741"/>
      <c r="N32" s="742"/>
      <c r="O32" s="743"/>
      <c r="P32" s="744"/>
      <c r="Q32" s="739">
        <v>12</v>
      </c>
      <c r="R32" s="740"/>
      <c r="S32" s="741"/>
      <c r="T32" s="739">
        <v>52</v>
      </c>
      <c r="U32" s="740"/>
      <c r="V32" s="745"/>
      <c r="W32" s="26"/>
      <c r="X32" s="708"/>
      <c r="Y32" s="709"/>
      <c r="Z32" s="709"/>
      <c r="AA32" s="709"/>
      <c r="AB32" s="709"/>
      <c r="AC32" s="709"/>
      <c r="AD32" s="710"/>
      <c r="AE32" s="701"/>
      <c r="AF32" s="702"/>
      <c r="AG32" s="703"/>
      <c r="AH32" s="701"/>
      <c r="AI32" s="702"/>
      <c r="AJ32" s="703"/>
      <c r="AK32" s="28"/>
      <c r="AL32" s="746">
        <v>1</v>
      </c>
      <c r="AM32" s="747"/>
      <c r="AN32" s="747"/>
      <c r="AO32" s="748"/>
      <c r="AP32" s="755" t="s">
        <v>120</v>
      </c>
      <c r="AQ32" s="756"/>
      <c r="AR32" s="756"/>
      <c r="AS32" s="756"/>
      <c r="AT32" s="757"/>
      <c r="AU32" s="728">
        <v>6</v>
      </c>
      <c r="AV32" s="729"/>
      <c r="AW32" s="729"/>
      <c r="AX32" s="730"/>
    </row>
    <row r="33" spans="1:50" ht="21.75" customHeight="1">
      <c r="A33" s="717">
        <v>2</v>
      </c>
      <c r="B33" s="718"/>
      <c r="C33" s="719">
        <v>33</v>
      </c>
      <c r="D33" s="720"/>
      <c r="E33" s="720"/>
      <c r="F33" s="721"/>
      <c r="G33" s="719">
        <v>7</v>
      </c>
      <c r="H33" s="720"/>
      <c r="I33" s="721"/>
      <c r="J33" s="719" t="s">
        <v>213</v>
      </c>
      <c r="K33" s="720"/>
      <c r="L33" s="720"/>
      <c r="M33" s="721"/>
      <c r="N33" s="722"/>
      <c r="O33" s="723"/>
      <c r="P33" s="724"/>
      <c r="Q33" s="725">
        <v>12</v>
      </c>
      <c r="R33" s="726"/>
      <c r="S33" s="727"/>
      <c r="T33" s="719">
        <v>52</v>
      </c>
      <c r="U33" s="720"/>
      <c r="V33" s="764"/>
      <c r="W33" s="26"/>
      <c r="X33" s="668" t="s">
        <v>154</v>
      </c>
      <c r="Y33" s="669"/>
      <c r="Z33" s="669"/>
      <c r="AA33" s="669"/>
      <c r="AB33" s="669"/>
      <c r="AC33" s="669"/>
      <c r="AD33" s="670"/>
      <c r="AE33" s="701">
        <v>2</v>
      </c>
      <c r="AF33" s="702"/>
      <c r="AG33" s="703"/>
      <c r="AH33" s="701" t="s">
        <v>213</v>
      </c>
      <c r="AI33" s="702"/>
      <c r="AJ33" s="703"/>
      <c r="AK33" s="27"/>
      <c r="AL33" s="749"/>
      <c r="AM33" s="750"/>
      <c r="AN33" s="750"/>
      <c r="AO33" s="751"/>
      <c r="AP33" s="758"/>
      <c r="AQ33" s="759"/>
      <c r="AR33" s="759"/>
      <c r="AS33" s="759"/>
      <c r="AT33" s="760"/>
      <c r="AU33" s="731"/>
      <c r="AV33" s="732"/>
      <c r="AW33" s="732"/>
      <c r="AX33" s="733"/>
    </row>
    <row r="34" spans="1:50" ht="25.5" customHeight="1">
      <c r="A34" s="717">
        <v>3</v>
      </c>
      <c r="B34" s="718"/>
      <c r="C34" s="719">
        <v>28</v>
      </c>
      <c r="D34" s="720"/>
      <c r="E34" s="720"/>
      <c r="F34" s="721"/>
      <c r="G34" s="719">
        <v>4</v>
      </c>
      <c r="H34" s="720"/>
      <c r="I34" s="721"/>
      <c r="J34" s="719">
        <v>4</v>
      </c>
      <c r="K34" s="720"/>
      <c r="L34" s="720"/>
      <c r="M34" s="721"/>
      <c r="N34" s="722">
        <v>4</v>
      </c>
      <c r="O34" s="723"/>
      <c r="P34" s="724"/>
      <c r="Q34" s="725">
        <v>2</v>
      </c>
      <c r="R34" s="726"/>
      <c r="S34" s="727"/>
      <c r="T34" s="719">
        <f>C34+G34+J34+N34+Q34</f>
        <v>42</v>
      </c>
      <c r="U34" s="720"/>
      <c r="V34" s="764"/>
      <c r="W34" s="26"/>
      <c r="X34" s="708" t="s">
        <v>22</v>
      </c>
      <c r="Y34" s="709"/>
      <c r="Z34" s="709"/>
      <c r="AA34" s="709"/>
      <c r="AB34" s="709"/>
      <c r="AC34" s="709"/>
      <c r="AD34" s="710"/>
      <c r="AE34" s="668">
        <v>6</v>
      </c>
      <c r="AF34" s="669"/>
      <c r="AG34" s="670"/>
      <c r="AH34" s="671">
        <v>4</v>
      </c>
      <c r="AI34" s="672"/>
      <c r="AJ34" s="673"/>
      <c r="AK34" s="25"/>
      <c r="AL34" s="752"/>
      <c r="AM34" s="753"/>
      <c r="AN34" s="753"/>
      <c r="AO34" s="754"/>
      <c r="AP34" s="761"/>
      <c r="AQ34" s="762"/>
      <c r="AR34" s="762"/>
      <c r="AS34" s="762"/>
      <c r="AT34" s="763"/>
      <c r="AU34" s="734"/>
      <c r="AV34" s="735"/>
      <c r="AW34" s="735"/>
      <c r="AX34" s="736"/>
    </row>
    <row r="35" spans="1:50" ht="27.6" customHeight="1">
      <c r="A35" s="707" t="s">
        <v>21</v>
      </c>
      <c r="B35" s="706"/>
      <c r="C35" s="704">
        <v>94</v>
      </c>
      <c r="D35" s="705"/>
      <c r="E35" s="705"/>
      <c r="F35" s="706"/>
      <c r="G35" s="704">
        <v>18</v>
      </c>
      <c r="H35" s="705"/>
      <c r="I35" s="706"/>
      <c r="J35" s="711" t="s">
        <v>214</v>
      </c>
      <c r="K35" s="712"/>
      <c r="L35" s="712"/>
      <c r="M35" s="713"/>
      <c r="N35" s="714">
        <v>4</v>
      </c>
      <c r="O35" s="715"/>
      <c r="P35" s="716"/>
      <c r="Q35" s="704">
        <v>26</v>
      </c>
      <c r="R35" s="705"/>
      <c r="S35" s="706"/>
      <c r="T35" s="704">
        <f>SUM(T32:V33)</f>
        <v>104</v>
      </c>
      <c r="U35" s="705"/>
      <c r="V35" s="706"/>
      <c r="W35" s="26"/>
      <c r="X35" s="51"/>
      <c r="Y35" s="52"/>
      <c r="Z35" s="52"/>
      <c r="AA35" s="52"/>
      <c r="AB35" s="52"/>
      <c r="AC35" s="52"/>
      <c r="AD35" s="52"/>
      <c r="AE35" s="53"/>
      <c r="AF35" s="53"/>
      <c r="AG35" s="53"/>
      <c r="AH35" s="53"/>
      <c r="AI35" s="64"/>
      <c r="AJ35" s="64"/>
      <c r="AK35" s="25"/>
      <c r="AL35" s="53"/>
      <c r="AM35" s="53"/>
      <c r="AN35" s="53"/>
      <c r="AO35" s="53"/>
      <c r="AP35" s="67"/>
      <c r="AQ35" s="67"/>
      <c r="AR35" s="67"/>
      <c r="AS35" s="67"/>
      <c r="AT35" s="67"/>
      <c r="AU35" s="54"/>
      <c r="AV35" s="54"/>
      <c r="AW35" s="54"/>
      <c r="AX35" s="54"/>
    </row>
    <row r="36" spans="1:50" ht="30.6" customHeight="1">
      <c r="A36" s="53"/>
      <c r="B36" s="64"/>
      <c r="C36" s="53"/>
      <c r="D36" s="64"/>
      <c r="E36" s="64"/>
      <c r="F36" s="64"/>
      <c r="G36" s="53"/>
      <c r="H36" s="64"/>
      <c r="I36" s="64"/>
      <c r="J36" s="56"/>
      <c r="K36" s="55"/>
      <c r="L36" s="55"/>
      <c r="M36" s="55"/>
      <c r="N36" s="56"/>
      <c r="O36" s="55"/>
      <c r="P36" s="55"/>
      <c r="Q36" s="54"/>
      <c r="R36" s="65"/>
      <c r="S36" s="65"/>
      <c r="T36" s="53"/>
      <c r="U36" s="66"/>
      <c r="V36" s="66"/>
      <c r="W36" s="53"/>
      <c r="X36" s="66"/>
      <c r="Y36" s="66"/>
    </row>
  </sheetData>
  <sheetProtection selectLockedCells="1" selectUnlockedCells="1"/>
  <mergeCells count="94">
    <mergeCell ref="A5:O5"/>
    <mergeCell ref="AN5:BA7"/>
    <mergeCell ref="A6:O6"/>
    <mergeCell ref="A2:O2"/>
    <mergeCell ref="P2:AN2"/>
    <mergeCell ref="AO2:BA4"/>
    <mergeCell ref="A3:O3"/>
    <mergeCell ref="A4:O4"/>
    <mergeCell ref="P4:AN4"/>
    <mergeCell ref="A8:O8"/>
    <mergeCell ref="P8:AM8"/>
    <mergeCell ref="AN8:BA8"/>
    <mergeCell ref="N20:R20"/>
    <mergeCell ref="S20:W20"/>
    <mergeCell ref="A9:O9"/>
    <mergeCell ref="P9:AA9"/>
    <mergeCell ref="P10:AK10"/>
    <mergeCell ref="AJ20:AN20"/>
    <mergeCell ref="AN10:BA11"/>
    <mergeCell ref="P11:AK12"/>
    <mergeCell ref="P13:AN13"/>
    <mergeCell ref="AO13:BA13"/>
    <mergeCell ref="AO20:AR20"/>
    <mergeCell ref="AS20:AW20"/>
    <mergeCell ref="P14:AP14"/>
    <mergeCell ref="P15:AP15"/>
    <mergeCell ref="P16:AM16"/>
    <mergeCell ref="A18:BA18"/>
    <mergeCell ref="A20:A21"/>
    <mergeCell ref="B20:E20"/>
    <mergeCell ref="F20:I20"/>
    <mergeCell ref="J20:M20"/>
    <mergeCell ref="AL29:AO31"/>
    <mergeCell ref="AB20:AE20"/>
    <mergeCell ref="AF20:AI20"/>
    <mergeCell ref="AP29:AT31"/>
    <mergeCell ref="AU29:AX31"/>
    <mergeCell ref="AS24:BA24"/>
    <mergeCell ref="AX20:BA20"/>
    <mergeCell ref="A25:BA25"/>
    <mergeCell ref="A27:Y27"/>
    <mergeCell ref="AA27:AM27"/>
    <mergeCell ref="AO27:BA27"/>
    <mergeCell ref="X20:AA20"/>
    <mergeCell ref="A29:B31"/>
    <mergeCell ref="C29:F31"/>
    <mergeCell ref="G29:I31"/>
    <mergeCell ref="J29:M31"/>
    <mergeCell ref="N29:P31"/>
    <mergeCell ref="G34:I34"/>
    <mergeCell ref="Q29:S31"/>
    <mergeCell ref="T29:V31"/>
    <mergeCell ref="G33:I33"/>
    <mergeCell ref="J33:M33"/>
    <mergeCell ref="N33:P33"/>
    <mergeCell ref="AU32:AX34"/>
    <mergeCell ref="A32:B32"/>
    <mergeCell ref="C32:F32"/>
    <mergeCell ref="G32:I32"/>
    <mergeCell ref="J32:M32"/>
    <mergeCell ref="N32:P32"/>
    <mergeCell ref="Q32:S32"/>
    <mergeCell ref="T32:V32"/>
    <mergeCell ref="AL32:AO34"/>
    <mergeCell ref="C33:F33"/>
    <mergeCell ref="AP32:AT34"/>
    <mergeCell ref="Q33:S33"/>
    <mergeCell ref="T33:V33"/>
    <mergeCell ref="T34:V34"/>
    <mergeCell ref="AE32:AG32"/>
    <mergeCell ref="AE33:AG33"/>
    <mergeCell ref="T35:V35"/>
    <mergeCell ref="A35:B35"/>
    <mergeCell ref="C35:F35"/>
    <mergeCell ref="G35:I35"/>
    <mergeCell ref="X32:AD32"/>
    <mergeCell ref="X33:AD33"/>
    <mergeCell ref="J35:M35"/>
    <mergeCell ref="N35:P35"/>
    <mergeCell ref="A33:B33"/>
    <mergeCell ref="X34:AD34"/>
    <mergeCell ref="Q35:S35"/>
    <mergeCell ref="J34:M34"/>
    <mergeCell ref="N34:P34"/>
    <mergeCell ref="Q34:S34"/>
    <mergeCell ref="A34:B34"/>
    <mergeCell ref="C34:F34"/>
    <mergeCell ref="AE34:AG34"/>
    <mergeCell ref="AH34:AJ34"/>
    <mergeCell ref="X29:AD31"/>
    <mergeCell ref="AE29:AG31"/>
    <mergeCell ref="AH29:AJ31"/>
    <mergeCell ref="AH32:AJ32"/>
    <mergeCell ref="AH33:AJ33"/>
  </mergeCells>
  <pageMargins left="0.39374999999999999" right="0.39374999999999999" top="0.78749999999999998" bottom="0.39374999999999999" header="0.51180555555555551" footer="0.51180555555555551"/>
  <pageSetup paperSize="9" scale="57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8"/>
  <sheetViews>
    <sheetView view="pageBreakPreview" topLeftCell="A143" zoomScale="80" zoomScaleNormal="100" zoomScaleSheetLayoutView="80" zoomScalePageLayoutView="82" workbookViewId="0">
      <selection activeCell="B151" sqref="B151"/>
    </sheetView>
  </sheetViews>
  <sheetFormatPr defaultColWidth="9.109375" defaultRowHeight="18"/>
  <cols>
    <col min="1" max="1" width="8.6640625" style="14" customWidth="1"/>
    <col min="2" max="2" width="62.109375" style="12" customWidth="1"/>
    <col min="3" max="3" width="5.88671875" style="15" customWidth="1"/>
    <col min="4" max="4" width="7.6640625" style="16" customWidth="1"/>
    <col min="5" max="5" width="6.109375" style="16" customWidth="1"/>
    <col min="6" max="6" width="6.33203125" style="15" customWidth="1"/>
    <col min="7" max="7" width="10.44140625" style="17" customWidth="1"/>
    <col min="8" max="8" width="9.44140625" style="15" customWidth="1"/>
    <col min="9" max="9" width="8.88671875" style="12" customWidth="1"/>
    <col min="10" max="10" width="8.44140625" style="12" customWidth="1"/>
    <col min="11" max="11" width="8" style="12" customWidth="1"/>
    <col min="12" max="12" width="8.88671875" style="12" customWidth="1"/>
    <col min="13" max="13" width="9.109375" style="12" customWidth="1"/>
    <col min="14" max="14" width="10.5546875" style="12" customWidth="1"/>
    <col min="15" max="18" width="7.5546875" style="12" customWidth="1"/>
    <col min="19" max="19" width="8.109375" style="12" customWidth="1"/>
    <col min="20" max="20" width="69.44140625" style="12" customWidth="1"/>
    <col min="21" max="21" width="10.6640625" style="12" customWidth="1"/>
    <col min="22" max="22" width="13.88671875" style="5" customWidth="1"/>
    <col min="23" max="23" width="16" style="5" customWidth="1"/>
    <col min="24" max="16384" width="9.109375" style="5"/>
  </cols>
  <sheetData>
    <row r="1" spans="1:23" s="40" customFormat="1" ht="20.100000000000001" customHeight="1" thickBot="1">
      <c r="A1" s="843" t="s">
        <v>201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5"/>
      <c r="T1" s="59"/>
      <c r="U1" s="59"/>
    </row>
    <row r="2" spans="1:23" s="40" customFormat="1" ht="20.100000000000001" customHeight="1">
      <c r="A2" s="830" t="s">
        <v>44</v>
      </c>
      <c r="B2" s="813" t="s">
        <v>23</v>
      </c>
      <c r="C2" s="856" t="s">
        <v>71</v>
      </c>
      <c r="D2" s="856"/>
      <c r="E2" s="856"/>
      <c r="F2" s="857"/>
      <c r="G2" s="869" t="s">
        <v>24</v>
      </c>
      <c r="H2" s="829" t="s">
        <v>45</v>
      </c>
      <c r="I2" s="829"/>
      <c r="J2" s="829"/>
      <c r="K2" s="829"/>
      <c r="L2" s="829"/>
      <c r="M2" s="829"/>
      <c r="N2" s="860" t="s">
        <v>111</v>
      </c>
      <c r="O2" s="861"/>
      <c r="P2" s="861"/>
      <c r="Q2" s="861"/>
      <c r="R2" s="861"/>
      <c r="S2" s="862"/>
      <c r="T2" s="61"/>
      <c r="U2" s="61"/>
    </row>
    <row r="3" spans="1:23" s="40" customFormat="1" ht="19.5" customHeight="1">
      <c r="A3" s="831"/>
      <c r="B3" s="814"/>
      <c r="C3" s="858"/>
      <c r="D3" s="858"/>
      <c r="E3" s="858"/>
      <c r="F3" s="859"/>
      <c r="G3" s="870"/>
      <c r="H3" s="825" t="s">
        <v>25</v>
      </c>
      <c r="I3" s="847" t="s">
        <v>46</v>
      </c>
      <c r="J3" s="848"/>
      <c r="K3" s="848"/>
      <c r="L3" s="848"/>
      <c r="M3" s="849" t="s">
        <v>26</v>
      </c>
      <c r="N3" s="863"/>
      <c r="O3" s="846"/>
      <c r="P3" s="846"/>
      <c r="Q3" s="846"/>
      <c r="R3" s="846"/>
      <c r="S3" s="864"/>
      <c r="T3" s="61"/>
      <c r="U3" s="61"/>
    </row>
    <row r="4" spans="1:23" s="40" customFormat="1" ht="20.100000000000001" customHeight="1">
      <c r="A4" s="831"/>
      <c r="B4" s="814"/>
      <c r="C4" s="821" t="s">
        <v>47</v>
      </c>
      <c r="D4" s="824" t="s">
        <v>48</v>
      </c>
      <c r="E4" s="819" t="s">
        <v>49</v>
      </c>
      <c r="F4" s="820"/>
      <c r="G4" s="870"/>
      <c r="H4" s="825"/>
      <c r="I4" s="838" t="s">
        <v>21</v>
      </c>
      <c r="J4" s="846" t="s">
        <v>50</v>
      </c>
      <c r="K4" s="846"/>
      <c r="L4" s="846"/>
      <c r="M4" s="866"/>
      <c r="N4" s="865" t="s">
        <v>68</v>
      </c>
      <c r="O4" s="836"/>
      <c r="P4" s="852" t="s">
        <v>69</v>
      </c>
      <c r="Q4" s="853"/>
      <c r="R4" s="836" t="s">
        <v>155</v>
      </c>
      <c r="S4" s="837"/>
      <c r="T4" s="62"/>
      <c r="U4" s="62"/>
    </row>
    <row r="5" spans="1:23" s="40" customFormat="1" ht="20.100000000000001" customHeight="1">
      <c r="A5" s="831"/>
      <c r="B5" s="814"/>
      <c r="C5" s="822"/>
      <c r="D5" s="825"/>
      <c r="E5" s="849" t="s">
        <v>51</v>
      </c>
      <c r="F5" s="854" t="s">
        <v>52</v>
      </c>
      <c r="G5" s="871"/>
      <c r="H5" s="825"/>
      <c r="I5" s="821"/>
      <c r="J5" s="824" t="s">
        <v>27</v>
      </c>
      <c r="K5" s="824" t="s">
        <v>100</v>
      </c>
      <c r="L5" s="824" t="s">
        <v>28</v>
      </c>
      <c r="M5" s="867"/>
      <c r="N5" s="42">
        <v>1</v>
      </c>
      <c r="O5" s="70">
        <v>2</v>
      </c>
      <c r="P5" s="70">
        <v>3</v>
      </c>
      <c r="Q5" s="70">
        <v>4</v>
      </c>
      <c r="R5" s="70">
        <v>5</v>
      </c>
      <c r="S5" s="71">
        <v>6</v>
      </c>
      <c r="T5" s="63"/>
      <c r="U5" s="63"/>
    </row>
    <row r="6" spans="1:23" s="40" customFormat="1" ht="20.100000000000001" customHeight="1">
      <c r="A6" s="831"/>
      <c r="B6" s="814"/>
      <c r="C6" s="822"/>
      <c r="D6" s="825"/>
      <c r="E6" s="850"/>
      <c r="F6" s="854"/>
      <c r="G6" s="871"/>
      <c r="H6" s="825"/>
      <c r="I6" s="821"/>
      <c r="J6" s="824"/>
      <c r="K6" s="824"/>
      <c r="L6" s="824"/>
      <c r="M6" s="867"/>
      <c r="N6" s="840" t="s">
        <v>70</v>
      </c>
      <c r="O6" s="841"/>
      <c r="P6" s="841"/>
      <c r="Q6" s="841"/>
      <c r="R6" s="841"/>
      <c r="S6" s="842"/>
      <c r="T6" s="62"/>
      <c r="U6" s="62"/>
    </row>
    <row r="7" spans="1:23" s="40" customFormat="1" ht="26.25" customHeight="1" thickBot="1">
      <c r="A7" s="832"/>
      <c r="B7" s="815"/>
      <c r="C7" s="823"/>
      <c r="D7" s="826"/>
      <c r="E7" s="851"/>
      <c r="F7" s="855"/>
      <c r="G7" s="872"/>
      <c r="H7" s="826"/>
      <c r="I7" s="839"/>
      <c r="J7" s="827"/>
      <c r="K7" s="827"/>
      <c r="L7" s="827"/>
      <c r="M7" s="868"/>
      <c r="N7" s="57">
        <v>15</v>
      </c>
      <c r="O7" s="58">
        <v>18</v>
      </c>
      <c r="P7" s="57">
        <v>15</v>
      </c>
      <c r="Q7" s="58">
        <v>18</v>
      </c>
      <c r="R7" s="58">
        <v>15</v>
      </c>
      <c r="S7" s="43">
        <v>13</v>
      </c>
      <c r="T7" s="63"/>
      <c r="U7" s="63"/>
    </row>
    <row r="8" spans="1:23" s="40" customFormat="1" ht="20.100000000000001" customHeight="1" thickBot="1">
      <c r="A8" s="201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5">
        <v>13</v>
      </c>
      <c r="N8" s="46">
        <v>14</v>
      </c>
      <c r="O8" s="47">
        <v>15</v>
      </c>
      <c r="P8" s="47">
        <v>16</v>
      </c>
      <c r="Q8" s="47">
        <v>17</v>
      </c>
      <c r="R8" s="47">
        <v>18</v>
      </c>
      <c r="S8" s="48">
        <v>19</v>
      </c>
      <c r="T8" s="62"/>
      <c r="U8" s="62"/>
    </row>
    <row r="9" spans="1:23" s="40" customFormat="1" ht="20.100000000000001" customHeight="1" thickBot="1">
      <c r="A9" s="808" t="s">
        <v>95</v>
      </c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10"/>
      <c r="T9" s="60"/>
      <c r="U9" s="60"/>
    </row>
    <row r="10" spans="1:23" s="41" customFormat="1" ht="20.100000000000001" customHeight="1" thickBot="1">
      <c r="A10" s="833" t="s">
        <v>96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5"/>
      <c r="T10" s="62"/>
      <c r="U10" s="62"/>
    </row>
    <row r="11" spans="1:23" s="230" customFormat="1" ht="39.6" customHeight="1" thickBot="1">
      <c r="A11" s="105" t="s">
        <v>53</v>
      </c>
      <c r="B11" s="106" t="s">
        <v>202</v>
      </c>
      <c r="C11" s="107"/>
      <c r="D11" s="108">
        <v>1</v>
      </c>
      <c r="E11" s="108"/>
      <c r="F11" s="109"/>
      <c r="G11" s="110">
        <v>3</v>
      </c>
      <c r="H11" s="111">
        <f>G11*30</f>
        <v>90</v>
      </c>
      <c r="I11" s="112">
        <f t="shared" ref="I11:I15" si="0">SUMPRODUCT(N11:S11,$N$7:$S$7)</f>
        <v>30</v>
      </c>
      <c r="J11" s="112">
        <v>15</v>
      </c>
      <c r="K11" s="112"/>
      <c r="L11" s="112">
        <v>15</v>
      </c>
      <c r="M11" s="113">
        <f>H11-I11</f>
        <v>60</v>
      </c>
      <c r="N11" s="111">
        <v>2</v>
      </c>
      <c r="O11" s="108"/>
      <c r="P11" s="108"/>
      <c r="Q11" s="108"/>
      <c r="R11" s="108"/>
      <c r="S11" s="109"/>
      <c r="T11" s="229"/>
      <c r="U11" s="229"/>
    </row>
    <row r="12" spans="1:23" s="230" customFormat="1" ht="41.4" customHeight="1" thickBot="1">
      <c r="A12" s="91" t="s">
        <v>54</v>
      </c>
      <c r="B12" s="117" t="s">
        <v>204</v>
      </c>
      <c r="C12" s="104" t="s">
        <v>112</v>
      </c>
      <c r="D12" s="75"/>
      <c r="E12" s="75"/>
      <c r="F12" s="86"/>
      <c r="G12" s="231">
        <v>5</v>
      </c>
      <c r="H12" s="74"/>
      <c r="I12" s="114">
        <f t="shared" si="0"/>
        <v>0</v>
      </c>
      <c r="J12" s="111"/>
      <c r="K12" s="112"/>
      <c r="L12" s="112"/>
      <c r="M12" s="113"/>
      <c r="N12" s="116"/>
      <c r="O12" s="115"/>
      <c r="P12" s="75"/>
      <c r="Q12" s="75"/>
      <c r="R12" s="75"/>
      <c r="S12" s="86"/>
      <c r="T12" s="232"/>
      <c r="U12" s="232"/>
    </row>
    <row r="13" spans="1:23" s="237" customFormat="1" ht="41.4" customHeight="1" thickBot="1">
      <c r="A13" s="100" t="s">
        <v>55</v>
      </c>
      <c r="B13" s="101" t="s">
        <v>203</v>
      </c>
      <c r="C13" s="233"/>
      <c r="D13" s="118" t="s">
        <v>165</v>
      </c>
      <c r="E13" s="119"/>
      <c r="F13" s="120"/>
      <c r="G13" s="234">
        <v>3</v>
      </c>
      <c r="H13" s="96"/>
      <c r="I13" s="103">
        <f t="shared" si="0"/>
        <v>0</v>
      </c>
      <c r="J13" s="121"/>
      <c r="K13" s="122"/>
      <c r="L13" s="122"/>
      <c r="M13" s="123"/>
      <c r="N13" s="124"/>
      <c r="O13" s="69"/>
      <c r="P13" s="69"/>
      <c r="Q13" s="69"/>
      <c r="R13" s="69"/>
      <c r="S13" s="235"/>
      <c r="T13" s="236"/>
      <c r="U13" s="236"/>
      <c r="V13" s="230"/>
      <c r="W13" s="230"/>
    </row>
    <row r="14" spans="1:23" s="237" customFormat="1" ht="31.2" customHeight="1" thickBot="1">
      <c r="A14" s="126" t="s">
        <v>56</v>
      </c>
      <c r="B14" s="238" t="s">
        <v>166</v>
      </c>
      <c r="C14" s="127"/>
      <c r="D14" s="239"/>
      <c r="E14" s="240"/>
      <c r="F14" s="241"/>
      <c r="G14" s="207">
        <v>3</v>
      </c>
      <c r="H14" s="158"/>
      <c r="I14" s="112">
        <f t="shared" si="0"/>
        <v>0</v>
      </c>
      <c r="J14" s="242"/>
      <c r="K14" s="243"/>
      <c r="L14" s="243"/>
      <c r="M14" s="244"/>
      <c r="N14" s="159"/>
      <c r="O14" s="127"/>
      <c r="P14" s="127"/>
      <c r="Q14" s="127"/>
      <c r="R14" s="127"/>
      <c r="S14" s="245"/>
      <c r="T14" s="236"/>
      <c r="U14" s="236"/>
      <c r="V14" s="230"/>
      <c r="W14" s="230"/>
    </row>
    <row r="15" spans="1:23" s="258" customFormat="1" ht="28.2" customHeight="1" thickBot="1">
      <c r="A15" s="92"/>
      <c r="B15" s="101" t="s">
        <v>127</v>
      </c>
      <c r="C15" s="246" t="s">
        <v>112</v>
      </c>
      <c r="D15" s="247"/>
      <c r="E15" s="248"/>
      <c r="F15" s="249"/>
      <c r="G15" s="250">
        <v>3</v>
      </c>
      <c r="H15" s="251"/>
      <c r="I15" s="75">
        <f t="shared" si="0"/>
        <v>0</v>
      </c>
      <c r="J15" s="252"/>
      <c r="K15" s="253"/>
      <c r="L15" s="253"/>
      <c r="M15" s="254"/>
      <c r="N15" s="255"/>
      <c r="O15" s="128"/>
      <c r="P15" s="128"/>
      <c r="Q15" s="125"/>
      <c r="R15" s="125"/>
      <c r="S15" s="256"/>
      <c r="T15" s="257"/>
      <c r="U15" s="257"/>
      <c r="V15" s="230"/>
      <c r="W15" s="230"/>
    </row>
    <row r="16" spans="1:23" s="262" customFormat="1" ht="20.100000000000001" customHeight="1" thickBot="1">
      <c r="A16" s="105" t="s">
        <v>57</v>
      </c>
      <c r="B16" s="117" t="s">
        <v>73</v>
      </c>
      <c r="C16" s="259"/>
      <c r="D16" s="238"/>
      <c r="E16" s="238"/>
      <c r="F16" s="260"/>
      <c r="G16" s="207">
        <f>G17+G18</f>
        <v>12</v>
      </c>
      <c r="H16" s="158"/>
      <c r="I16" s="112">
        <f t="shared" ref="I16:I20" si="1">SUMPRODUCT(N16:S16,$N$7:$S$7)</f>
        <v>0</v>
      </c>
      <c r="J16" s="242"/>
      <c r="K16" s="243"/>
      <c r="L16" s="243"/>
      <c r="M16" s="244"/>
      <c r="N16" s="159"/>
      <c r="O16" s="136"/>
      <c r="P16" s="136"/>
      <c r="Q16" s="132"/>
      <c r="R16" s="136"/>
      <c r="S16" s="131"/>
      <c r="T16" s="261"/>
      <c r="U16" s="261"/>
      <c r="V16" s="230"/>
      <c r="W16" s="230"/>
    </row>
    <row r="17" spans="1:23" s="262" customFormat="1" ht="20.100000000000001" customHeight="1" thickBot="1">
      <c r="A17" s="91"/>
      <c r="B17" s="148" t="s">
        <v>127</v>
      </c>
      <c r="C17" s="263"/>
      <c r="D17" s="264"/>
      <c r="E17" s="264"/>
      <c r="F17" s="265"/>
      <c r="G17" s="266">
        <v>7</v>
      </c>
      <c r="H17" s="97"/>
      <c r="I17" s="75">
        <f t="shared" si="1"/>
        <v>0</v>
      </c>
      <c r="J17" s="267"/>
      <c r="K17" s="268"/>
      <c r="L17" s="268"/>
      <c r="M17" s="269"/>
      <c r="N17" s="124"/>
      <c r="O17" s="270"/>
      <c r="P17" s="88"/>
      <c r="Q17" s="129"/>
      <c r="R17" s="88"/>
      <c r="S17" s="271"/>
      <c r="T17" s="261"/>
      <c r="U17" s="261"/>
      <c r="V17" s="230"/>
      <c r="W17" s="230"/>
    </row>
    <row r="18" spans="1:23" s="262" customFormat="1" ht="20.100000000000001" customHeight="1" thickBot="1">
      <c r="A18" s="102"/>
      <c r="B18" s="134" t="s">
        <v>88</v>
      </c>
      <c r="C18" s="272">
        <v>1</v>
      </c>
      <c r="D18" s="273"/>
      <c r="E18" s="273"/>
      <c r="F18" s="120"/>
      <c r="G18" s="274">
        <v>5</v>
      </c>
      <c r="H18" s="96">
        <f>G18*30</f>
        <v>150</v>
      </c>
      <c r="I18" s="103">
        <f t="shared" si="1"/>
        <v>75</v>
      </c>
      <c r="J18" s="275">
        <v>45</v>
      </c>
      <c r="K18" s="276"/>
      <c r="L18" s="276">
        <v>30</v>
      </c>
      <c r="M18" s="197">
        <f>H18-I18</f>
        <v>75</v>
      </c>
      <c r="N18" s="277">
        <v>5</v>
      </c>
      <c r="O18" s="278"/>
      <c r="P18" s="204"/>
      <c r="Q18" s="89"/>
      <c r="R18" s="68"/>
      <c r="S18" s="279"/>
      <c r="T18" s="261"/>
      <c r="U18" s="261"/>
      <c r="V18" s="230"/>
      <c r="W18" s="230"/>
    </row>
    <row r="19" spans="1:23" s="262" customFormat="1" ht="25.2" customHeight="1" thickBot="1">
      <c r="A19" s="105" t="s">
        <v>58</v>
      </c>
      <c r="B19" s="117" t="s">
        <v>167</v>
      </c>
      <c r="C19" s="280"/>
      <c r="D19" s="281"/>
      <c r="E19" s="281"/>
      <c r="F19" s="282"/>
      <c r="G19" s="207">
        <v>4</v>
      </c>
      <c r="H19" s="158"/>
      <c r="I19" s="112">
        <f t="shared" si="1"/>
        <v>0</v>
      </c>
      <c r="J19" s="242"/>
      <c r="K19" s="283"/>
      <c r="L19" s="280"/>
      <c r="M19" s="244"/>
      <c r="N19" s="159"/>
      <c r="O19" s="136"/>
      <c r="P19" s="136"/>
      <c r="Q19" s="132"/>
      <c r="R19" s="136"/>
      <c r="S19" s="131"/>
      <c r="T19" s="261"/>
      <c r="U19" s="261"/>
      <c r="V19" s="230"/>
      <c r="W19" s="230"/>
    </row>
    <row r="20" spans="1:23" s="262" customFormat="1" ht="20.100000000000001" customHeight="1" thickBot="1">
      <c r="A20" s="91"/>
      <c r="B20" s="135" t="s">
        <v>127</v>
      </c>
      <c r="C20" s="284"/>
      <c r="D20" s="285"/>
      <c r="E20" s="273"/>
      <c r="F20" s="286"/>
      <c r="G20" s="287">
        <v>1</v>
      </c>
      <c r="H20" s="288"/>
      <c r="I20" s="75">
        <f t="shared" si="1"/>
        <v>0</v>
      </c>
      <c r="J20" s="267"/>
      <c r="K20" s="289"/>
      <c r="L20" s="284"/>
      <c r="M20" s="269"/>
      <c r="N20" s="290"/>
      <c r="O20" s="88"/>
      <c r="P20" s="88"/>
      <c r="Q20" s="129"/>
      <c r="R20" s="88"/>
      <c r="S20" s="271"/>
      <c r="T20" s="261"/>
      <c r="U20" s="261"/>
      <c r="V20" s="230"/>
      <c r="W20" s="230"/>
    </row>
    <row r="21" spans="1:23" s="262" customFormat="1" ht="20.25" customHeight="1" thickBot="1">
      <c r="A21" s="102"/>
      <c r="B21" s="140" t="s">
        <v>88</v>
      </c>
      <c r="C21" s="272">
        <v>2</v>
      </c>
      <c r="D21" s="291"/>
      <c r="E21" s="292"/>
      <c r="F21" s="293"/>
      <c r="G21" s="294">
        <v>3</v>
      </c>
      <c r="H21" s="295">
        <f>G21*30</f>
        <v>90</v>
      </c>
      <c r="I21" s="206">
        <f t="shared" ref="I21:I25" si="2">SUMPRODUCT(N21:S21,$N$7:$S$7)</f>
        <v>36</v>
      </c>
      <c r="J21" s="275">
        <v>18</v>
      </c>
      <c r="K21" s="296"/>
      <c r="L21" s="272">
        <v>18</v>
      </c>
      <c r="M21" s="197">
        <f>H21-I21</f>
        <v>54</v>
      </c>
      <c r="N21" s="297"/>
      <c r="O21" s="68">
        <v>2</v>
      </c>
      <c r="P21" s="204"/>
      <c r="Q21" s="89"/>
      <c r="R21" s="68"/>
      <c r="S21" s="279"/>
      <c r="T21" s="261"/>
      <c r="U21" s="261"/>
      <c r="V21" s="230"/>
      <c r="W21" s="230"/>
    </row>
    <row r="22" spans="1:23" s="262" customFormat="1" ht="20.25" customHeight="1" thickBot="1">
      <c r="A22" s="105" t="s">
        <v>76</v>
      </c>
      <c r="B22" s="117" t="s">
        <v>164</v>
      </c>
      <c r="C22" s="141"/>
      <c r="D22" s="142"/>
      <c r="E22" s="203"/>
      <c r="F22" s="139"/>
      <c r="G22" s="207">
        <v>3</v>
      </c>
      <c r="H22" s="143"/>
      <c r="I22" s="205">
        <f t="shared" si="2"/>
        <v>0</v>
      </c>
      <c r="J22" s="144"/>
      <c r="K22" s="145"/>
      <c r="L22" s="145"/>
      <c r="M22" s="146"/>
      <c r="N22" s="147"/>
      <c r="O22" s="136"/>
      <c r="P22" s="136"/>
      <c r="Q22" s="136"/>
      <c r="R22" s="136"/>
      <c r="S22" s="131"/>
      <c r="T22" s="261"/>
      <c r="U22" s="261"/>
      <c r="V22" s="230"/>
      <c r="W22" s="230"/>
    </row>
    <row r="23" spans="1:23" s="262" customFormat="1" ht="20.25" customHeight="1" thickBot="1">
      <c r="A23" s="91"/>
      <c r="B23" s="101" t="s">
        <v>127</v>
      </c>
      <c r="C23" s="151" t="s">
        <v>112</v>
      </c>
      <c r="D23" s="85"/>
      <c r="E23" s="85"/>
      <c r="F23" s="90"/>
      <c r="G23" s="231">
        <v>3</v>
      </c>
      <c r="H23" s="133"/>
      <c r="I23" s="75">
        <f t="shared" si="2"/>
        <v>0</v>
      </c>
      <c r="J23" s="87"/>
      <c r="K23" s="83"/>
      <c r="L23" s="83"/>
      <c r="M23" s="137"/>
      <c r="N23" s="138"/>
      <c r="O23" s="88"/>
      <c r="P23" s="88"/>
      <c r="Q23" s="88"/>
      <c r="R23" s="88"/>
      <c r="S23" s="271"/>
      <c r="T23" s="261"/>
      <c r="U23" s="261"/>
      <c r="V23" s="230"/>
      <c r="W23" s="230"/>
    </row>
    <row r="24" spans="1:23" s="262" customFormat="1" ht="20.100000000000001" customHeight="1" thickBot="1">
      <c r="A24" s="149" t="s">
        <v>77</v>
      </c>
      <c r="B24" s="150" t="s">
        <v>205</v>
      </c>
      <c r="C24" s="151" t="s">
        <v>112</v>
      </c>
      <c r="D24" s="152"/>
      <c r="E24" s="152"/>
      <c r="F24" s="153"/>
      <c r="G24" s="234">
        <v>3</v>
      </c>
      <c r="H24" s="82"/>
      <c r="I24" s="103"/>
      <c r="J24" s="80"/>
      <c r="K24" s="80"/>
      <c r="L24" s="80"/>
      <c r="M24" s="154"/>
      <c r="N24" s="124"/>
      <c r="O24" s="68"/>
      <c r="P24" s="68"/>
      <c r="Q24" s="68"/>
      <c r="R24" s="68"/>
      <c r="S24" s="279"/>
      <c r="T24" s="261"/>
      <c r="U24" s="261"/>
      <c r="V24" s="230"/>
      <c r="W24" s="230"/>
    </row>
    <row r="25" spans="1:23" s="237" customFormat="1" ht="18.75" customHeight="1" thickBot="1">
      <c r="A25" s="105" t="s">
        <v>78</v>
      </c>
      <c r="B25" s="130" t="s">
        <v>64</v>
      </c>
      <c r="C25" s="155"/>
      <c r="D25" s="156"/>
      <c r="E25" s="156"/>
      <c r="F25" s="157"/>
      <c r="G25" s="207">
        <f>G26+G27+G28</f>
        <v>6</v>
      </c>
      <c r="H25" s="158"/>
      <c r="I25" s="112">
        <f t="shared" si="2"/>
        <v>0</v>
      </c>
      <c r="J25" s="127"/>
      <c r="K25" s="127"/>
      <c r="L25" s="127"/>
      <c r="M25" s="131"/>
      <c r="N25" s="159"/>
      <c r="O25" s="127"/>
      <c r="P25" s="127"/>
      <c r="Q25" s="127"/>
      <c r="R25" s="127"/>
      <c r="S25" s="245"/>
      <c r="T25" s="236"/>
      <c r="U25" s="236"/>
      <c r="V25" s="230"/>
      <c r="W25" s="230"/>
    </row>
    <row r="26" spans="1:23" s="237" customFormat="1" ht="41.4" customHeight="1" thickBot="1">
      <c r="A26" s="91"/>
      <c r="B26" s="49" t="s">
        <v>230</v>
      </c>
      <c r="C26" s="76"/>
      <c r="D26" s="77" t="s">
        <v>165</v>
      </c>
      <c r="E26" s="77"/>
      <c r="F26" s="94"/>
      <c r="G26" s="231">
        <v>2</v>
      </c>
      <c r="H26" s="97"/>
      <c r="I26" s="75"/>
      <c r="J26" s="78"/>
      <c r="K26" s="78"/>
      <c r="L26" s="160"/>
      <c r="M26" s="163"/>
      <c r="N26" s="124"/>
      <c r="O26" s="160"/>
      <c r="P26" s="160"/>
      <c r="Q26" s="160"/>
      <c r="R26" s="160"/>
      <c r="S26" s="298"/>
      <c r="T26" s="236"/>
      <c r="U26" s="236"/>
      <c r="V26" s="230"/>
      <c r="W26" s="230"/>
    </row>
    <row r="27" spans="1:23" s="237" customFormat="1" ht="35.4" customHeight="1" thickBot="1">
      <c r="A27" s="93"/>
      <c r="B27" s="49" t="s">
        <v>230</v>
      </c>
      <c r="C27" s="76"/>
      <c r="D27" s="77" t="s">
        <v>165</v>
      </c>
      <c r="E27" s="77"/>
      <c r="F27" s="94"/>
      <c r="G27" s="231">
        <v>2</v>
      </c>
      <c r="H27" s="95"/>
      <c r="I27" s="72"/>
      <c r="J27" s="78"/>
      <c r="K27" s="161"/>
      <c r="L27" s="164"/>
      <c r="M27" s="84"/>
      <c r="N27" s="165"/>
      <c r="O27" s="166"/>
      <c r="P27" s="167"/>
      <c r="Q27" s="162"/>
      <c r="R27" s="245"/>
      <c r="S27" s="299"/>
      <c r="T27" s="236"/>
      <c r="U27" s="236"/>
      <c r="V27" s="230"/>
      <c r="W27" s="230"/>
    </row>
    <row r="28" spans="1:23" s="237" customFormat="1" ht="18.600000000000001" thickBot="1">
      <c r="A28" s="102"/>
      <c r="B28" s="101" t="s">
        <v>200</v>
      </c>
      <c r="C28" s="300"/>
      <c r="D28" s="270">
        <v>6</v>
      </c>
      <c r="E28" s="301"/>
      <c r="F28" s="302"/>
      <c r="G28" s="234">
        <v>2</v>
      </c>
      <c r="H28" s="96">
        <f>G28*30</f>
        <v>60</v>
      </c>
      <c r="I28" s="103">
        <f>SUMPRODUCT(N28:S28,$N$7:$S$7)</f>
        <v>26</v>
      </c>
      <c r="J28" s="160"/>
      <c r="K28" s="303"/>
      <c r="L28" s="304">
        <v>13</v>
      </c>
      <c r="M28" s="197">
        <f t="shared" ref="M28:M33" si="3">H28-I28</f>
        <v>34</v>
      </c>
      <c r="N28" s="305"/>
      <c r="O28" s="306"/>
      <c r="P28" s="307"/>
      <c r="Q28" s="308"/>
      <c r="R28" s="309"/>
      <c r="S28" s="307">
        <v>2</v>
      </c>
      <c r="T28" s="310"/>
      <c r="U28" s="310"/>
      <c r="V28" s="230"/>
      <c r="W28" s="230"/>
    </row>
    <row r="29" spans="1:23" s="314" customFormat="1" ht="18.600000000000001" thickBot="1">
      <c r="A29" s="182" t="s">
        <v>98</v>
      </c>
      <c r="B29" s="183" t="s">
        <v>156</v>
      </c>
      <c r="C29" s="184"/>
      <c r="D29" s="185"/>
      <c r="E29" s="185"/>
      <c r="F29" s="186"/>
      <c r="G29" s="208">
        <v>4</v>
      </c>
      <c r="H29" s="187"/>
      <c r="I29" s="112">
        <f t="shared" ref="I29:I34" si="4">SUMPRODUCT(N29:S29,$N$7:$S$7)</f>
        <v>0</v>
      </c>
      <c r="J29" s="188"/>
      <c r="K29" s="189"/>
      <c r="L29" s="190"/>
      <c r="M29" s="113">
        <f t="shared" si="3"/>
        <v>0</v>
      </c>
      <c r="N29" s="191"/>
      <c r="O29" s="185"/>
      <c r="P29" s="186"/>
      <c r="Q29" s="192"/>
      <c r="R29" s="311"/>
      <c r="S29" s="312"/>
      <c r="T29" s="313"/>
      <c r="U29" s="313"/>
      <c r="V29" s="230"/>
      <c r="W29" s="230"/>
    </row>
    <row r="30" spans="1:23" s="314" customFormat="1" ht="18.600000000000001" thickBot="1">
      <c r="A30" s="168"/>
      <c r="B30" s="169" t="s">
        <v>127</v>
      </c>
      <c r="C30" s="170" t="s">
        <v>112</v>
      </c>
      <c r="D30" s="171"/>
      <c r="E30" s="171"/>
      <c r="F30" s="172"/>
      <c r="G30" s="315">
        <v>4</v>
      </c>
      <c r="H30" s="173"/>
      <c r="I30" s="75">
        <f t="shared" si="4"/>
        <v>0</v>
      </c>
      <c r="J30" s="174"/>
      <c r="K30" s="175"/>
      <c r="L30" s="176"/>
      <c r="M30" s="177">
        <f t="shared" si="3"/>
        <v>0</v>
      </c>
      <c r="N30" s="178"/>
      <c r="O30" s="179"/>
      <c r="P30" s="180"/>
      <c r="Q30" s="181"/>
      <c r="R30" s="316"/>
      <c r="S30" s="317"/>
      <c r="T30" s="313"/>
      <c r="U30" s="313"/>
      <c r="V30" s="230"/>
      <c r="W30" s="230"/>
    </row>
    <row r="31" spans="1:23" s="237" customFormat="1" ht="18.75" customHeight="1" thickBot="1">
      <c r="A31" s="105" t="s">
        <v>113</v>
      </c>
      <c r="B31" s="196" t="s">
        <v>168</v>
      </c>
      <c r="C31" s="318"/>
      <c r="D31" s="145"/>
      <c r="E31" s="145"/>
      <c r="F31" s="139"/>
      <c r="G31" s="207">
        <v>3</v>
      </c>
      <c r="H31" s="143"/>
      <c r="I31" s="112">
        <f t="shared" si="4"/>
        <v>0</v>
      </c>
      <c r="J31" s="144"/>
      <c r="K31" s="319"/>
      <c r="L31" s="320"/>
      <c r="M31" s="113">
        <f t="shared" si="3"/>
        <v>0</v>
      </c>
      <c r="N31" s="159"/>
      <c r="O31" s="136"/>
      <c r="P31" s="136"/>
      <c r="Q31" s="136"/>
      <c r="R31" s="136"/>
      <c r="S31" s="131"/>
      <c r="T31" s="261"/>
      <c r="U31" s="261"/>
      <c r="V31" s="230"/>
      <c r="W31" s="230"/>
    </row>
    <row r="32" spans="1:23" s="237" customFormat="1" ht="18.75" customHeight="1">
      <c r="A32" s="91"/>
      <c r="B32" s="195" t="s">
        <v>127</v>
      </c>
      <c r="C32" s="321"/>
      <c r="D32" s="83"/>
      <c r="E32" s="83"/>
      <c r="F32" s="90"/>
      <c r="G32" s="231">
        <v>0</v>
      </c>
      <c r="H32" s="133"/>
      <c r="I32" s="75">
        <f t="shared" si="4"/>
        <v>0</v>
      </c>
      <c r="J32" s="87"/>
      <c r="K32" s="322"/>
      <c r="L32" s="323"/>
      <c r="M32" s="86">
        <f t="shared" si="3"/>
        <v>0</v>
      </c>
      <c r="N32" s="324"/>
      <c r="O32" s="88"/>
      <c r="P32" s="88"/>
      <c r="Q32" s="88"/>
      <c r="R32" s="88"/>
      <c r="S32" s="271"/>
      <c r="T32" s="261"/>
      <c r="U32" s="261"/>
      <c r="V32" s="230"/>
      <c r="W32" s="230"/>
    </row>
    <row r="33" spans="1:23" s="237" customFormat="1" ht="18.75" customHeight="1" thickBot="1">
      <c r="A33" s="102"/>
      <c r="B33" s="193" t="s">
        <v>88</v>
      </c>
      <c r="C33" s="325"/>
      <c r="D33" s="79" t="s">
        <v>162</v>
      </c>
      <c r="E33" s="79"/>
      <c r="F33" s="326"/>
      <c r="G33" s="327">
        <v>3</v>
      </c>
      <c r="H33" s="328">
        <f>G33*30</f>
        <v>90</v>
      </c>
      <c r="I33" s="103">
        <f t="shared" si="4"/>
        <v>45</v>
      </c>
      <c r="J33" s="80">
        <v>15</v>
      </c>
      <c r="K33" s="329">
        <v>15</v>
      </c>
      <c r="L33" s="330">
        <v>15</v>
      </c>
      <c r="M33" s="197">
        <f t="shared" si="3"/>
        <v>45</v>
      </c>
      <c r="N33" s="331"/>
      <c r="O33" s="68"/>
      <c r="P33" s="68"/>
      <c r="Q33" s="68"/>
      <c r="R33" s="68">
        <v>3</v>
      </c>
      <c r="S33" s="279"/>
      <c r="T33" s="261"/>
      <c r="U33" s="261"/>
      <c r="V33" s="230"/>
      <c r="W33" s="230"/>
    </row>
    <row r="34" spans="1:23" s="237" customFormat="1" ht="21" customHeight="1" thickBot="1">
      <c r="A34" s="105" t="s">
        <v>114</v>
      </c>
      <c r="B34" s="196" t="s">
        <v>39</v>
      </c>
      <c r="C34" s="332"/>
      <c r="D34" s="238"/>
      <c r="E34" s="198"/>
      <c r="F34" s="333"/>
      <c r="G34" s="334">
        <v>4</v>
      </c>
      <c r="H34" s="155"/>
      <c r="I34" s="112">
        <f t="shared" si="4"/>
        <v>0</v>
      </c>
      <c r="J34" s="112"/>
      <c r="K34" s="113"/>
      <c r="L34" s="335"/>
      <c r="M34" s="113"/>
      <c r="N34" s="116"/>
      <c r="O34" s="336"/>
      <c r="P34" s="198"/>
      <c r="Q34" s="198"/>
      <c r="R34" s="198"/>
      <c r="S34" s="337"/>
      <c r="T34" s="338"/>
      <c r="U34" s="338"/>
      <c r="V34" s="230"/>
      <c r="W34" s="230"/>
    </row>
    <row r="35" spans="1:23" s="237" customFormat="1" ht="21" customHeight="1" thickBot="1">
      <c r="A35" s="199"/>
      <c r="B35" s="200" t="s">
        <v>127</v>
      </c>
      <c r="C35" s="339"/>
      <c r="D35" s="194" t="s">
        <v>165</v>
      </c>
      <c r="E35" s="202"/>
      <c r="F35" s="340"/>
      <c r="G35" s="341">
        <v>4</v>
      </c>
      <c r="H35" s="342"/>
      <c r="I35" s="194"/>
      <c r="J35" s="194"/>
      <c r="K35" s="194"/>
      <c r="L35" s="194"/>
      <c r="M35" s="194"/>
      <c r="N35" s="343"/>
      <c r="O35" s="344"/>
      <c r="P35" s="202"/>
      <c r="Q35" s="202"/>
      <c r="R35" s="202"/>
      <c r="S35" s="345"/>
      <c r="T35" s="338"/>
      <c r="U35" s="338"/>
      <c r="V35" s="230"/>
      <c r="W35" s="230"/>
    </row>
    <row r="36" spans="1:23" s="237" customFormat="1" ht="25.2" customHeight="1" thickBot="1">
      <c r="A36" s="105" t="s">
        <v>116</v>
      </c>
      <c r="B36" s="200" t="s">
        <v>169</v>
      </c>
      <c r="C36" s="239"/>
      <c r="D36" s="240">
        <v>2</v>
      </c>
      <c r="E36" s="240"/>
      <c r="F36" s="346"/>
      <c r="G36" s="347">
        <v>5</v>
      </c>
      <c r="H36" s="348">
        <f>G36*30</f>
        <v>150</v>
      </c>
      <c r="I36" s="112">
        <f>J36+K36+L36</f>
        <v>120</v>
      </c>
      <c r="J36" s="240">
        <v>60</v>
      </c>
      <c r="K36" s="240"/>
      <c r="L36" s="240">
        <v>60</v>
      </c>
      <c r="M36" s="113">
        <f>H36-I36</f>
        <v>30</v>
      </c>
      <c r="N36" s="349"/>
      <c r="O36" s="162">
        <v>7</v>
      </c>
      <c r="P36" s="127"/>
      <c r="Q36" s="127"/>
      <c r="R36" s="136"/>
      <c r="S36" s="131"/>
      <c r="T36" s="261"/>
      <c r="U36" s="261"/>
      <c r="V36" s="230"/>
      <c r="W36" s="230"/>
    </row>
    <row r="37" spans="1:23" s="237" customFormat="1" ht="20.100000000000001" customHeight="1" thickBot="1">
      <c r="A37" s="811" t="s">
        <v>128</v>
      </c>
      <c r="B37" s="812"/>
      <c r="C37" s="350"/>
      <c r="D37" s="351"/>
      <c r="E37" s="351"/>
      <c r="F37" s="352"/>
      <c r="G37" s="353">
        <f>G35+G32+G30+G27+G26+G24+G23+G20+G17+G15+G13+G12</f>
        <v>37</v>
      </c>
      <c r="H37" s="354">
        <f>G37*30</f>
        <v>1110</v>
      </c>
      <c r="I37" s="75">
        <f t="shared" ref="I37:I39" si="5">J37+K37+L37</f>
        <v>0</v>
      </c>
      <c r="J37" s="355"/>
      <c r="K37" s="355"/>
      <c r="L37" s="355"/>
      <c r="M37" s="356"/>
      <c r="N37" s="354"/>
      <c r="O37" s="357"/>
      <c r="P37" s="357"/>
      <c r="Q37" s="357"/>
      <c r="R37" s="357"/>
      <c r="S37" s="358"/>
      <c r="T37" s="287"/>
      <c r="U37" s="287"/>
    </row>
    <row r="38" spans="1:23" s="262" customFormat="1" ht="20.100000000000001" customHeight="1" thickBot="1">
      <c r="A38" s="811" t="s">
        <v>89</v>
      </c>
      <c r="B38" s="828"/>
      <c r="C38" s="359"/>
      <c r="D38" s="360"/>
      <c r="E38" s="360"/>
      <c r="F38" s="361"/>
      <c r="G38" s="362">
        <f>G36+G33+G28+G21+G18+G11</f>
        <v>21</v>
      </c>
      <c r="H38" s="347">
        <f>G38*30</f>
        <v>630</v>
      </c>
      <c r="I38" s="75">
        <f t="shared" si="5"/>
        <v>319</v>
      </c>
      <c r="J38" s="362">
        <f>SUM(J11:J36)</f>
        <v>153</v>
      </c>
      <c r="K38" s="362">
        <f t="shared" ref="K38:M38" si="6">SUM(K11:K36)</f>
        <v>15</v>
      </c>
      <c r="L38" s="362">
        <f t="shared" si="6"/>
        <v>151</v>
      </c>
      <c r="M38" s="362">
        <f t="shared" si="6"/>
        <v>298</v>
      </c>
      <c r="N38" s="363">
        <f t="shared" ref="N38:S38" si="7">SUM(N11:N37)</f>
        <v>7</v>
      </c>
      <c r="O38" s="363">
        <f t="shared" si="7"/>
        <v>9</v>
      </c>
      <c r="P38" s="363">
        <f t="shared" si="7"/>
        <v>0</v>
      </c>
      <c r="Q38" s="363">
        <f t="shared" si="7"/>
        <v>0</v>
      </c>
      <c r="R38" s="363">
        <f t="shared" si="7"/>
        <v>3</v>
      </c>
      <c r="S38" s="363">
        <f t="shared" si="7"/>
        <v>2</v>
      </c>
      <c r="T38" s="364"/>
      <c r="U38" s="364"/>
    </row>
    <row r="39" spans="1:23" s="262" customFormat="1" ht="20.100000000000001" customHeight="1">
      <c r="A39" s="365"/>
      <c r="B39" s="366" t="s">
        <v>189</v>
      </c>
      <c r="C39" s="367"/>
      <c r="D39" s="368"/>
      <c r="E39" s="368"/>
      <c r="F39" s="369"/>
      <c r="G39" s="369">
        <f>G11+G12+G13+G14+G16+G19+G22+G24+G25+G29+G31+G34+G36</f>
        <v>58</v>
      </c>
      <c r="H39" s="370">
        <f>G39*30</f>
        <v>1740</v>
      </c>
      <c r="I39" s="228">
        <f t="shared" si="5"/>
        <v>0</v>
      </c>
      <c r="J39" s="362"/>
      <c r="K39" s="369"/>
      <c r="L39" s="369"/>
      <c r="M39" s="369"/>
      <c r="N39" s="371"/>
      <c r="O39" s="371"/>
      <c r="P39" s="371"/>
      <c r="Q39" s="371"/>
      <c r="R39" s="371"/>
      <c r="S39" s="371"/>
      <c r="T39" s="364"/>
      <c r="U39" s="364"/>
    </row>
    <row r="40" spans="1:23" s="262" customFormat="1" ht="35.4" customHeight="1">
      <c r="A40" s="873" t="s">
        <v>215</v>
      </c>
      <c r="B40" s="873"/>
      <c r="C40" s="873"/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  <c r="O40" s="873"/>
      <c r="P40" s="873"/>
      <c r="Q40" s="873"/>
      <c r="R40" s="873"/>
      <c r="S40" s="873"/>
      <c r="T40" s="372"/>
      <c r="U40" s="372"/>
    </row>
    <row r="41" spans="1:23" s="262" customFormat="1" ht="20.100000000000001" customHeight="1" thickBot="1">
      <c r="A41" s="816" t="s">
        <v>151</v>
      </c>
      <c r="B41" s="817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8"/>
      <c r="T41" s="232"/>
      <c r="U41" s="232"/>
    </row>
    <row r="42" spans="1:23" s="262" customFormat="1" ht="33.75" hidden="1" customHeight="1">
      <c r="A42" s="373" t="s">
        <v>63</v>
      </c>
      <c r="B42" s="374" t="s">
        <v>30</v>
      </c>
      <c r="C42" s="264"/>
      <c r="D42" s="264"/>
      <c r="E42" s="264"/>
      <c r="F42" s="264"/>
      <c r="G42" s="375"/>
      <c r="H42" s="78"/>
      <c r="I42" s="264"/>
      <c r="J42" s="264"/>
      <c r="K42" s="264"/>
      <c r="L42" s="264"/>
      <c r="M42" s="264"/>
      <c r="N42" s="164"/>
      <c r="O42" s="376"/>
      <c r="P42" s="377"/>
      <c r="Q42" s="377"/>
      <c r="R42" s="378"/>
      <c r="S42" s="78"/>
      <c r="T42" s="236"/>
      <c r="U42" s="236"/>
    </row>
    <row r="43" spans="1:23" s="262" customFormat="1" ht="20.100000000000001" hidden="1" customHeight="1">
      <c r="A43" s="379"/>
      <c r="B43" s="380" t="s">
        <v>29</v>
      </c>
      <c r="C43" s="273"/>
      <c r="D43" s="273"/>
      <c r="E43" s="273"/>
      <c r="F43" s="381"/>
      <c r="G43" s="382"/>
      <c r="H43" s="69"/>
      <c r="I43" s="383"/>
      <c r="J43" s="384"/>
      <c r="K43" s="383"/>
      <c r="L43" s="383"/>
      <c r="M43" s="384"/>
      <c r="N43" s="328"/>
      <c r="O43" s="235"/>
      <c r="P43" s="385"/>
      <c r="Q43" s="385"/>
      <c r="R43" s="386"/>
      <c r="S43" s="69"/>
      <c r="T43" s="236"/>
      <c r="U43" s="236"/>
    </row>
    <row r="44" spans="1:23" s="262" customFormat="1" ht="20.100000000000001" customHeight="1">
      <c r="A44" s="387" t="s">
        <v>59</v>
      </c>
      <c r="B44" s="388" t="s">
        <v>125</v>
      </c>
      <c r="C44" s="389"/>
      <c r="D44" s="390"/>
      <c r="E44" s="391"/>
      <c r="F44" s="392"/>
      <c r="G44" s="393">
        <f>G45+G46</f>
        <v>6</v>
      </c>
      <c r="H44" s="394"/>
      <c r="I44" s="395"/>
      <c r="J44" s="395"/>
      <c r="K44" s="390"/>
      <c r="L44" s="390"/>
      <c r="M44" s="396"/>
      <c r="N44" s="397"/>
      <c r="O44" s="398"/>
      <c r="P44" s="398"/>
      <c r="Q44" s="398"/>
      <c r="R44" s="398"/>
      <c r="S44" s="399"/>
      <c r="T44" s="400"/>
      <c r="U44" s="400"/>
      <c r="V44" s="230"/>
      <c r="W44" s="230"/>
    </row>
    <row r="45" spans="1:23">
      <c r="A45" s="401"/>
      <c r="B45" s="402" t="s">
        <v>127</v>
      </c>
      <c r="C45" s="389"/>
      <c r="D45" s="390"/>
      <c r="E45" s="391"/>
      <c r="F45" s="392"/>
      <c r="G45" s="403">
        <v>3</v>
      </c>
      <c r="H45" s="394"/>
      <c r="I45" s="395"/>
      <c r="J45" s="395"/>
      <c r="K45" s="390"/>
      <c r="L45" s="390"/>
      <c r="M45" s="396"/>
      <c r="N45" s="404"/>
      <c r="O45" s="405"/>
      <c r="P45" s="405"/>
      <c r="Q45" s="405"/>
      <c r="R45" s="405"/>
      <c r="S45" s="406"/>
      <c r="T45" s="400"/>
      <c r="U45" s="400"/>
      <c r="V45" s="230"/>
      <c r="W45" s="230"/>
    </row>
    <row r="46" spans="1:23" s="262" customFormat="1" ht="20.100000000000001" customHeight="1">
      <c r="A46" s="401"/>
      <c r="B46" s="407" t="s">
        <v>88</v>
      </c>
      <c r="C46" s="408">
        <v>1</v>
      </c>
      <c r="D46" s="409"/>
      <c r="E46" s="409"/>
      <c r="F46" s="392"/>
      <c r="G46" s="403">
        <v>3</v>
      </c>
      <c r="H46" s="394">
        <f>G46*30</f>
        <v>90</v>
      </c>
      <c r="I46" s="72">
        <f>SUMPRODUCT(N46:S46,$N$7:$S$7)</f>
        <v>45</v>
      </c>
      <c r="J46" s="395">
        <v>30</v>
      </c>
      <c r="K46" s="390">
        <v>15</v>
      </c>
      <c r="L46" s="390"/>
      <c r="M46" s="73">
        <f>H46-I46</f>
        <v>45</v>
      </c>
      <c r="N46" s="404">
        <v>3</v>
      </c>
      <c r="O46" s="405"/>
      <c r="P46" s="405"/>
      <c r="Q46" s="405"/>
      <c r="R46" s="405"/>
      <c r="S46" s="406"/>
      <c r="T46" s="400"/>
      <c r="U46" s="400"/>
      <c r="V46" s="230"/>
      <c r="W46" s="230"/>
    </row>
    <row r="47" spans="1:23" s="262" customFormat="1" ht="20.100000000000001" customHeight="1">
      <c r="A47" s="401" t="s">
        <v>60</v>
      </c>
      <c r="B47" s="402" t="s">
        <v>146</v>
      </c>
      <c r="C47" s="389"/>
      <c r="D47" s="410"/>
      <c r="E47" s="410"/>
      <c r="F47" s="411"/>
      <c r="G47" s="412">
        <f>G48+G49</f>
        <v>9</v>
      </c>
      <c r="H47" s="394"/>
      <c r="I47" s="72">
        <f t="shared" ref="I47:I98" si="8">SUMPRODUCT(N47:S47,$N$7:$S$7)</f>
        <v>0</v>
      </c>
      <c r="J47" s="395"/>
      <c r="K47" s="390"/>
      <c r="M47" s="413"/>
      <c r="N47" s="414"/>
      <c r="O47" s="410"/>
      <c r="P47" s="410"/>
      <c r="Q47" s="410"/>
      <c r="R47" s="415"/>
      <c r="S47" s="416"/>
      <c r="T47" s="417"/>
      <c r="U47" s="417"/>
      <c r="V47" s="230"/>
      <c r="W47" s="230"/>
    </row>
    <row r="48" spans="1:23" s="262" customFormat="1" ht="20.100000000000001" customHeight="1">
      <c r="A48" s="401"/>
      <c r="B48" s="402" t="s">
        <v>127</v>
      </c>
      <c r="C48" s="389"/>
      <c r="D48" s="410"/>
      <c r="E48" s="410"/>
      <c r="F48" s="411"/>
      <c r="G48" s="418">
        <v>4</v>
      </c>
      <c r="H48" s="394"/>
      <c r="I48" s="72">
        <f t="shared" si="8"/>
        <v>0</v>
      </c>
      <c r="J48" s="395"/>
      <c r="K48" s="390"/>
      <c r="L48" s="390"/>
      <c r="M48" s="413"/>
      <c r="N48" s="414"/>
      <c r="O48" s="410"/>
      <c r="P48" s="410"/>
      <c r="Q48" s="410"/>
      <c r="R48" s="415"/>
      <c r="S48" s="416"/>
      <c r="T48" s="417"/>
      <c r="U48" s="417"/>
      <c r="V48" s="230"/>
      <c r="W48" s="230"/>
    </row>
    <row r="49" spans="1:23" s="262" customFormat="1" ht="20.100000000000001" customHeight="1">
      <c r="A49" s="401"/>
      <c r="B49" s="407" t="s">
        <v>88</v>
      </c>
      <c r="C49" s="389" t="s">
        <v>74</v>
      </c>
      <c r="D49" s="410"/>
      <c r="E49" s="419"/>
      <c r="F49" s="411"/>
      <c r="G49" s="418">
        <v>5</v>
      </c>
      <c r="H49" s="394">
        <f>G49*30</f>
        <v>150</v>
      </c>
      <c r="I49" s="72">
        <f t="shared" si="8"/>
        <v>72</v>
      </c>
      <c r="J49" s="395">
        <v>36</v>
      </c>
      <c r="K49" s="390">
        <v>36</v>
      </c>
      <c r="L49" s="390"/>
      <c r="M49" s="73">
        <f>H49-I49</f>
        <v>78</v>
      </c>
      <c r="N49" s="414"/>
      <c r="O49" s="410">
        <v>4</v>
      </c>
      <c r="P49" s="410"/>
      <c r="Q49" s="410"/>
      <c r="R49" s="415"/>
      <c r="S49" s="416"/>
      <c r="T49" s="420"/>
      <c r="U49" s="417"/>
      <c r="V49" s="230"/>
      <c r="W49" s="230"/>
    </row>
    <row r="50" spans="1:23" s="262" customFormat="1">
      <c r="A50" s="93" t="s">
        <v>61</v>
      </c>
      <c r="B50" s="421" t="s">
        <v>157</v>
      </c>
      <c r="C50" s="422"/>
      <c r="D50" s="423"/>
      <c r="E50" s="423"/>
      <c r="F50" s="73"/>
      <c r="G50" s="424">
        <f>G51+G52</f>
        <v>5</v>
      </c>
      <c r="H50" s="425"/>
      <c r="I50" s="72">
        <f t="shared" si="8"/>
        <v>0</v>
      </c>
      <c r="J50" s="426"/>
      <c r="K50" s="427"/>
      <c r="L50" s="427"/>
      <c r="M50" s="428"/>
      <c r="N50" s="429"/>
      <c r="O50" s="427"/>
      <c r="P50" s="427"/>
      <c r="Q50" s="427"/>
      <c r="R50" s="427"/>
      <c r="S50" s="430"/>
      <c r="T50" s="236"/>
      <c r="U50" s="236"/>
      <c r="V50" s="230"/>
      <c r="W50" s="230"/>
    </row>
    <row r="51" spans="1:23" s="262" customFormat="1">
      <c r="A51" s="93"/>
      <c r="B51" s="402" t="s">
        <v>127</v>
      </c>
      <c r="C51" s="422"/>
      <c r="D51" s="423"/>
      <c r="E51" s="431"/>
      <c r="F51" s="73"/>
      <c r="G51" s="432">
        <v>2</v>
      </c>
      <c r="H51" s="425"/>
      <c r="I51" s="72">
        <f t="shared" si="8"/>
        <v>0</v>
      </c>
      <c r="J51" s="426"/>
      <c r="K51" s="427"/>
      <c r="L51" s="427"/>
      <c r="M51" s="428"/>
      <c r="N51" s="429"/>
      <c r="O51" s="427"/>
      <c r="P51" s="427"/>
      <c r="Q51" s="427"/>
      <c r="R51" s="427"/>
      <c r="S51" s="430"/>
      <c r="T51" s="236"/>
      <c r="U51" s="236"/>
      <c r="V51" s="230"/>
      <c r="W51" s="230"/>
    </row>
    <row r="52" spans="1:23" s="262" customFormat="1">
      <c r="A52" s="93"/>
      <c r="B52" s="407" t="s">
        <v>88</v>
      </c>
      <c r="C52" s="422">
        <v>2</v>
      </c>
      <c r="D52" s="423"/>
      <c r="E52" s="423"/>
      <c r="F52" s="73"/>
      <c r="G52" s="432">
        <v>3</v>
      </c>
      <c r="H52" s="394">
        <f>G52*30</f>
        <v>90</v>
      </c>
      <c r="I52" s="72">
        <f t="shared" si="8"/>
        <v>36</v>
      </c>
      <c r="J52" s="395">
        <v>18</v>
      </c>
      <c r="K52" s="390">
        <v>18</v>
      </c>
      <c r="L52" s="390"/>
      <c r="M52" s="73">
        <f>H52-I52</f>
        <v>54</v>
      </c>
      <c r="N52" s="429"/>
      <c r="O52" s="427">
        <v>2</v>
      </c>
      <c r="P52" s="427"/>
      <c r="Q52" s="427"/>
      <c r="R52" s="427"/>
      <c r="S52" s="430"/>
      <c r="T52" s="236"/>
      <c r="U52" s="236"/>
      <c r="V52" s="230"/>
      <c r="W52" s="230"/>
    </row>
    <row r="53" spans="1:23" s="262" customFormat="1">
      <c r="A53" s="93" t="s">
        <v>62</v>
      </c>
      <c r="B53" s="421" t="s">
        <v>158</v>
      </c>
      <c r="C53" s="422"/>
      <c r="D53" s="423"/>
      <c r="E53" s="423"/>
      <c r="F53" s="73"/>
      <c r="G53" s="424">
        <f>G54+G55</f>
        <v>4</v>
      </c>
      <c r="H53" s="425"/>
      <c r="I53" s="72">
        <f t="shared" si="8"/>
        <v>0</v>
      </c>
      <c r="J53" s="426"/>
      <c r="K53" s="427"/>
      <c r="L53" s="427"/>
      <c r="M53" s="428"/>
      <c r="N53" s="429"/>
      <c r="O53" s="427"/>
      <c r="P53" s="427"/>
      <c r="Q53" s="427"/>
      <c r="R53" s="427"/>
      <c r="S53" s="430"/>
      <c r="T53" s="236"/>
      <c r="U53" s="236"/>
      <c r="V53" s="230"/>
      <c r="W53" s="230"/>
    </row>
    <row r="54" spans="1:23" s="262" customFormat="1">
      <c r="A54" s="93"/>
      <c r="B54" s="402" t="s">
        <v>127</v>
      </c>
      <c r="C54" s="422"/>
      <c r="D54" s="423"/>
      <c r="E54" s="423"/>
      <c r="F54" s="73"/>
      <c r="G54" s="432">
        <v>0</v>
      </c>
      <c r="H54" s="425"/>
      <c r="I54" s="72">
        <f t="shared" si="8"/>
        <v>0</v>
      </c>
      <c r="J54" s="426"/>
      <c r="K54" s="427"/>
      <c r="L54" s="427"/>
      <c r="M54" s="428"/>
      <c r="N54" s="429"/>
      <c r="O54" s="427"/>
      <c r="P54" s="427"/>
      <c r="Q54" s="427"/>
      <c r="R54" s="427"/>
      <c r="S54" s="430"/>
      <c r="T54" s="236"/>
      <c r="U54" s="236"/>
      <c r="V54" s="230"/>
      <c r="W54" s="230"/>
    </row>
    <row r="55" spans="1:23" s="262" customFormat="1">
      <c r="A55" s="93"/>
      <c r="B55" s="407" t="s">
        <v>88</v>
      </c>
      <c r="C55" s="422"/>
      <c r="D55" s="423" t="s">
        <v>43</v>
      </c>
      <c r="E55" s="423"/>
      <c r="F55" s="73"/>
      <c r="G55" s="432">
        <v>4</v>
      </c>
      <c r="H55" s="394">
        <f>G55*30</f>
        <v>120</v>
      </c>
      <c r="I55" s="72">
        <f t="shared" si="8"/>
        <v>60</v>
      </c>
      <c r="J55" s="395">
        <v>30</v>
      </c>
      <c r="K55" s="390">
        <v>30</v>
      </c>
      <c r="L55" s="390"/>
      <c r="M55" s="73">
        <f>H55-I55</f>
        <v>60</v>
      </c>
      <c r="N55" s="429"/>
      <c r="O55" s="427"/>
      <c r="P55" s="427">
        <v>4</v>
      </c>
      <c r="Q55" s="427"/>
      <c r="R55" s="427"/>
      <c r="S55" s="430"/>
      <c r="T55" s="236"/>
      <c r="U55" s="236"/>
      <c r="V55" s="230"/>
      <c r="W55" s="230"/>
    </row>
    <row r="56" spans="1:23" s="262" customFormat="1">
      <c r="A56" s="93" t="s">
        <v>90</v>
      </c>
      <c r="B56" s="421" t="s">
        <v>170</v>
      </c>
      <c r="C56" s="433"/>
      <c r="D56" s="423"/>
      <c r="E56" s="423"/>
      <c r="F56" s="434"/>
      <c r="G56" s="424">
        <f>G57+G58+G59</f>
        <v>6</v>
      </c>
      <c r="H56" s="425"/>
      <c r="I56" s="72">
        <f t="shared" si="8"/>
        <v>0</v>
      </c>
      <c r="J56" s="435"/>
      <c r="K56" s="436"/>
      <c r="L56" s="436"/>
      <c r="M56" s="428"/>
      <c r="N56" s="437"/>
      <c r="O56" s="50"/>
      <c r="P56" s="50"/>
      <c r="Q56" s="50"/>
      <c r="R56" s="438"/>
      <c r="S56" s="439"/>
      <c r="T56" s="237"/>
      <c r="U56" s="237"/>
      <c r="V56" s="230"/>
      <c r="W56" s="230"/>
    </row>
    <row r="57" spans="1:23" s="262" customFormat="1">
      <c r="A57" s="93"/>
      <c r="B57" s="402" t="s">
        <v>127</v>
      </c>
      <c r="C57" s="433"/>
      <c r="D57" s="423"/>
      <c r="E57" s="423"/>
      <c r="F57" s="434"/>
      <c r="G57" s="432">
        <v>0</v>
      </c>
      <c r="H57" s="425"/>
      <c r="I57" s="72">
        <f t="shared" si="8"/>
        <v>0</v>
      </c>
      <c r="J57" s="435"/>
      <c r="K57" s="436"/>
      <c r="L57" s="436"/>
      <c r="M57" s="428"/>
      <c r="N57" s="437"/>
      <c r="O57" s="50"/>
      <c r="P57" s="50"/>
      <c r="Q57" s="50"/>
      <c r="R57" s="438"/>
      <c r="S57" s="439"/>
      <c r="T57" s="237"/>
      <c r="U57" s="237"/>
      <c r="V57" s="230"/>
      <c r="W57" s="230"/>
    </row>
    <row r="58" spans="1:23" s="262" customFormat="1">
      <c r="A58" s="93"/>
      <c r="B58" s="407" t="s">
        <v>88</v>
      </c>
      <c r="C58" s="433" t="s">
        <v>31</v>
      </c>
      <c r="D58" s="423"/>
      <c r="E58" s="423"/>
      <c r="F58" s="434"/>
      <c r="G58" s="432">
        <v>5</v>
      </c>
      <c r="H58" s="394">
        <f>G58*30</f>
        <v>150</v>
      </c>
      <c r="I58" s="72">
        <f t="shared" si="8"/>
        <v>60</v>
      </c>
      <c r="J58" s="395">
        <v>30</v>
      </c>
      <c r="K58" s="390">
        <v>30</v>
      </c>
      <c r="L58" s="390"/>
      <c r="M58" s="73">
        <f>H58-I58</f>
        <v>90</v>
      </c>
      <c r="N58" s="437">
        <v>4</v>
      </c>
      <c r="O58" s="50"/>
      <c r="P58" s="50"/>
      <c r="Q58" s="50"/>
      <c r="R58" s="438"/>
      <c r="S58" s="439"/>
      <c r="T58" s="237"/>
      <c r="U58" s="237"/>
      <c r="V58" s="230"/>
      <c r="W58" s="230"/>
    </row>
    <row r="59" spans="1:23" s="262" customFormat="1">
      <c r="A59" s="93"/>
      <c r="B59" s="421" t="s">
        <v>171</v>
      </c>
      <c r="C59" s="433"/>
      <c r="D59" s="423"/>
      <c r="E59" s="423"/>
      <c r="F59" s="440" t="s">
        <v>74</v>
      </c>
      <c r="G59" s="441">
        <v>1</v>
      </c>
      <c r="H59" s="425">
        <f>G59*30</f>
        <v>30</v>
      </c>
      <c r="I59" s="72">
        <f t="shared" si="8"/>
        <v>18</v>
      </c>
      <c r="J59" s="426"/>
      <c r="K59" s="427"/>
      <c r="L59" s="427">
        <v>18</v>
      </c>
      <c r="M59" s="73">
        <f>H59-I59</f>
        <v>12</v>
      </c>
      <c r="N59" s="429"/>
      <c r="O59" s="427">
        <v>1</v>
      </c>
      <c r="P59" s="427"/>
      <c r="Q59" s="427"/>
      <c r="R59" s="427"/>
      <c r="S59" s="430"/>
      <c r="T59" s="236"/>
      <c r="U59" s="236"/>
      <c r="V59" s="230"/>
      <c r="W59" s="230"/>
    </row>
    <row r="60" spans="1:23" s="262" customFormat="1">
      <c r="A60" s="93" t="s">
        <v>91</v>
      </c>
      <c r="B60" s="421" t="s">
        <v>129</v>
      </c>
      <c r="C60" s="433"/>
      <c r="D60" s="436"/>
      <c r="E60" s="436"/>
      <c r="F60" s="442"/>
      <c r="G60" s="424">
        <v>6</v>
      </c>
      <c r="H60" s="443"/>
      <c r="I60" s="72">
        <f t="shared" si="8"/>
        <v>0</v>
      </c>
      <c r="J60" s="435"/>
      <c r="K60" s="436"/>
      <c r="L60" s="436"/>
      <c r="M60" s="428"/>
      <c r="N60" s="437"/>
      <c r="O60" s="50"/>
      <c r="P60" s="50"/>
      <c r="Q60" s="50"/>
      <c r="R60" s="438"/>
      <c r="S60" s="439"/>
      <c r="T60" s="237"/>
      <c r="U60" s="237"/>
      <c r="V60" s="230"/>
      <c r="W60" s="230"/>
    </row>
    <row r="61" spans="1:23" s="262" customFormat="1">
      <c r="A61" s="93"/>
      <c r="B61" s="421" t="s">
        <v>127</v>
      </c>
      <c r="C61" s="433"/>
      <c r="D61" s="436"/>
      <c r="E61" s="436"/>
      <c r="F61" s="442"/>
      <c r="G61" s="432">
        <v>3</v>
      </c>
      <c r="H61" s="443"/>
      <c r="I61" s="72">
        <f t="shared" si="8"/>
        <v>0</v>
      </c>
      <c r="J61" s="435"/>
      <c r="K61" s="436"/>
      <c r="L61" s="436"/>
      <c r="M61" s="428"/>
      <c r="N61" s="437"/>
      <c r="O61" s="50"/>
      <c r="P61" s="50"/>
      <c r="Q61" s="50"/>
      <c r="R61" s="438"/>
      <c r="S61" s="439"/>
      <c r="T61" s="237"/>
      <c r="U61" s="237"/>
      <c r="V61" s="230"/>
      <c r="W61" s="230"/>
    </row>
    <row r="62" spans="1:23" s="262" customFormat="1">
      <c r="A62" s="93"/>
      <c r="B62" s="444" t="s">
        <v>88</v>
      </c>
      <c r="C62" s="433" t="s">
        <v>43</v>
      </c>
      <c r="D62" s="436"/>
      <c r="E62" s="436"/>
      <c r="F62" s="442"/>
      <c r="G62" s="432">
        <v>3</v>
      </c>
      <c r="H62" s="443">
        <f>G62*30</f>
        <v>90</v>
      </c>
      <c r="I62" s="72">
        <f t="shared" si="8"/>
        <v>30</v>
      </c>
      <c r="J62" s="435">
        <v>15</v>
      </c>
      <c r="K62" s="436">
        <v>15</v>
      </c>
      <c r="L62" s="436"/>
      <c r="M62" s="73">
        <f>H62-I62</f>
        <v>60</v>
      </c>
      <c r="N62" s="437"/>
      <c r="O62" s="50"/>
      <c r="P62" s="50">
        <v>2</v>
      </c>
      <c r="Q62" s="50"/>
      <c r="R62" s="438"/>
      <c r="S62" s="439"/>
      <c r="T62" s="237"/>
      <c r="U62" s="237"/>
      <c r="V62" s="230"/>
      <c r="W62" s="230"/>
    </row>
    <row r="63" spans="1:23" s="262" customFormat="1">
      <c r="A63" s="93" t="s">
        <v>92</v>
      </c>
      <c r="B63" s="421" t="s">
        <v>172</v>
      </c>
      <c r="C63" s="433"/>
      <c r="D63" s="423"/>
      <c r="E63" s="423"/>
      <c r="F63" s="440"/>
      <c r="G63" s="445">
        <f>G64+G65</f>
        <v>4</v>
      </c>
      <c r="H63" s="425"/>
      <c r="I63" s="72">
        <f t="shared" si="8"/>
        <v>0</v>
      </c>
      <c r="J63" s="426"/>
      <c r="K63" s="427"/>
      <c r="L63" s="427"/>
      <c r="M63" s="428"/>
      <c r="N63" s="429"/>
      <c r="O63" s="427"/>
      <c r="P63" s="427"/>
      <c r="Q63" s="427"/>
      <c r="R63" s="427"/>
      <c r="S63" s="430"/>
      <c r="T63" s="236"/>
      <c r="U63" s="236"/>
      <c r="V63" s="230"/>
      <c r="W63" s="230"/>
    </row>
    <row r="64" spans="1:23" s="262" customFormat="1">
      <c r="A64" s="93"/>
      <c r="B64" s="402" t="s">
        <v>127</v>
      </c>
      <c r="C64" s="433"/>
      <c r="D64" s="423"/>
      <c r="E64" s="423"/>
      <c r="F64" s="440"/>
      <c r="G64" s="441">
        <v>1</v>
      </c>
      <c r="H64" s="425"/>
      <c r="I64" s="72">
        <f>SUMPRODUCT(N64:S64,$N$7:$S$7)</f>
        <v>0</v>
      </c>
      <c r="J64" s="426"/>
      <c r="K64" s="427"/>
      <c r="L64" s="427"/>
      <c r="M64" s="428"/>
      <c r="N64" s="429"/>
      <c r="O64" s="427"/>
      <c r="P64" s="427"/>
      <c r="Q64" s="427"/>
      <c r="R64" s="427"/>
      <c r="S64" s="430"/>
      <c r="T64" s="236"/>
      <c r="U64" s="236"/>
      <c r="V64" s="230"/>
      <c r="W64" s="230"/>
    </row>
    <row r="65" spans="1:23" s="262" customFormat="1">
      <c r="A65" s="93"/>
      <c r="B65" s="407" t="s">
        <v>88</v>
      </c>
      <c r="C65" s="433"/>
      <c r="D65" s="423" t="s">
        <v>74</v>
      </c>
      <c r="E65" s="423"/>
      <c r="F65" s="440"/>
      <c r="G65" s="441">
        <v>3</v>
      </c>
      <c r="H65" s="443">
        <f>G65*30</f>
        <v>90</v>
      </c>
      <c r="I65" s="72">
        <f t="shared" si="8"/>
        <v>54</v>
      </c>
      <c r="J65" s="435">
        <v>36</v>
      </c>
      <c r="K65" s="436">
        <v>18</v>
      </c>
      <c r="L65" s="436"/>
      <c r="M65" s="73">
        <f>H65-I65</f>
        <v>36</v>
      </c>
      <c r="N65" s="437"/>
      <c r="O65" s="50">
        <v>3</v>
      </c>
      <c r="P65" s="50"/>
      <c r="Q65" s="50"/>
      <c r="R65" s="438"/>
      <c r="S65" s="439"/>
      <c r="T65" s="237"/>
      <c r="U65" s="237"/>
      <c r="V65" s="230"/>
      <c r="W65" s="230"/>
    </row>
    <row r="66" spans="1:23" s="262" customFormat="1" ht="33" customHeight="1">
      <c r="A66" s="93" t="s">
        <v>94</v>
      </c>
      <c r="B66" s="421" t="s">
        <v>173</v>
      </c>
      <c r="C66" s="425"/>
      <c r="D66" s="427"/>
      <c r="E66" s="427"/>
      <c r="F66" s="73"/>
      <c r="G66" s="424">
        <f>G67+G68</f>
        <v>5</v>
      </c>
      <c r="H66" s="425"/>
      <c r="I66" s="72">
        <f t="shared" si="8"/>
        <v>0</v>
      </c>
      <c r="J66" s="435"/>
      <c r="K66" s="436"/>
      <c r="L66" s="436"/>
      <c r="M66" s="428"/>
      <c r="N66" s="437"/>
      <c r="O66" s="50"/>
      <c r="P66" s="50"/>
      <c r="Q66" s="50"/>
      <c r="R66" s="50"/>
      <c r="S66" s="446"/>
      <c r="T66" s="261"/>
      <c r="U66" s="261"/>
      <c r="V66" s="230"/>
      <c r="W66" s="230"/>
    </row>
    <row r="67" spans="1:23" s="262" customFormat="1" ht="23.4" customHeight="1">
      <c r="A67" s="93"/>
      <c r="B67" s="421" t="s">
        <v>127</v>
      </c>
      <c r="C67" s="425"/>
      <c r="D67" s="427"/>
      <c r="E67" s="427"/>
      <c r="F67" s="73"/>
      <c r="G67" s="432">
        <v>1</v>
      </c>
      <c r="H67" s="425"/>
      <c r="I67" s="72">
        <f t="shared" si="8"/>
        <v>0</v>
      </c>
      <c r="J67" s="435"/>
      <c r="K67" s="436"/>
      <c r="L67" s="436"/>
      <c r="M67" s="428"/>
      <c r="N67" s="437"/>
      <c r="O67" s="50"/>
      <c r="P67" s="50"/>
      <c r="Q67" s="50"/>
      <c r="R67" s="50"/>
      <c r="S67" s="446"/>
      <c r="T67" s="261"/>
      <c r="U67" s="261"/>
      <c r="V67" s="230"/>
      <c r="W67" s="230"/>
    </row>
    <row r="68" spans="1:23" s="262" customFormat="1" ht="23.4" customHeight="1">
      <c r="A68" s="93"/>
      <c r="B68" s="444" t="s">
        <v>88</v>
      </c>
      <c r="C68" s="433" t="s">
        <v>43</v>
      </c>
      <c r="D68" s="423"/>
      <c r="E68" s="423"/>
      <c r="F68" s="440"/>
      <c r="G68" s="441">
        <v>4</v>
      </c>
      <c r="H68" s="425">
        <f>G68*30</f>
        <v>120</v>
      </c>
      <c r="I68" s="72">
        <f t="shared" si="8"/>
        <v>60</v>
      </c>
      <c r="J68" s="435">
        <v>30</v>
      </c>
      <c r="K68" s="436">
        <v>30</v>
      </c>
      <c r="L68" s="436"/>
      <c r="M68" s="73">
        <f>H68-I68</f>
        <v>60</v>
      </c>
      <c r="N68" s="437"/>
      <c r="O68" s="50"/>
      <c r="P68" s="50">
        <v>4</v>
      </c>
      <c r="Q68" s="50"/>
      <c r="R68" s="50"/>
      <c r="S68" s="446"/>
      <c r="T68" s="261"/>
      <c r="U68" s="261"/>
      <c r="V68" s="230"/>
      <c r="W68" s="230"/>
    </row>
    <row r="69" spans="1:23" s="262" customFormat="1">
      <c r="A69" s="93" t="s">
        <v>101</v>
      </c>
      <c r="B69" s="402" t="s">
        <v>159</v>
      </c>
      <c r="C69" s="433"/>
      <c r="D69" s="423"/>
      <c r="E69" s="423"/>
      <c r="F69" s="440"/>
      <c r="G69" s="424">
        <f>G70+G71</f>
        <v>3</v>
      </c>
      <c r="H69" s="425"/>
      <c r="I69" s="72">
        <f t="shared" si="8"/>
        <v>0</v>
      </c>
      <c r="J69" s="426"/>
      <c r="K69" s="427"/>
      <c r="L69" s="427"/>
      <c r="M69" s="428"/>
      <c r="N69" s="429"/>
      <c r="O69" s="427"/>
      <c r="P69" s="427"/>
      <c r="Q69" s="427"/>
      <c r="R69" s="427"/>
      <c r="S69" s="430"/>
      <c r="T69" s="236"/>
      <c r="U69" s="236"/>
      <c r="V69" s="230"/>
      <c r="W69" s="230"/>
    </row>
    <row r="70" spans="1:23" s="262" customFormat="1">
      <c r="A70" s="93"/>
      <c r="B70" s="421" t="s">
        <v>127</v>
      </c>
      <c r="C70" s="433"/>
      <c r="D70" s="431"/>
      <c r="E70" s="423"/>
      <c r="F70" s="440"/>
      <c r="G70" s="432">
        <v>0</v>
      </c>
      <c r="H70" s="425"/>
      <c r="I70" s="72">
        <f t="shared" si="8"/>
        <v>0</v>
      </c>
      <c r="J70" s="426"/>
      <c r="K70" s="427"/>
      <c r="L70" s="427"/>
      <c r="M70" s="428"/>
      <c r="N70" s="429"/>
      <c r="O70" s="427"/>
      <c r="P70" s="427"/>
      <c r="Q70" s="427"/>
      <c r="R70" s="427"/>
      <c r="S70" s="430"/>
      <c r="T70" s="236"/>
      <c r="U70" s="236"/>
      <c r="V70" s="230"/>
      <c r="W70" s="230"/>
    </row>
    <row r="71" spans="1:23" s="262" customFormat="1">
      <c r="A71" s="93"/>
      <c r="B71" s="444" t="s">
        <v>88</v>
      </c>
      <c r="C71" s="433"/>
      <c r="D71" s="423" t="s">
        <v>75</v>
      </c>
      <c r="E71" s="423"/>
      <c r="F71" s="440"/>
      <c r="G71" s="432">
        <v>3</v>
      </c>
      <c r="H71" s="425">
        <f>G71*30</f>
        <v>90</v>
      </c>
      <c r="I71" s="72">
        <f t="shared" si="8"/>
        <v>54</v>
      </c>
      <c r="J71" s="435">
        <v>18</v>
      </c>
      <c r="K71" s="436">
        <v>36</v>
      </c>
      <c r="L71" s="436"/>
      <c r="M71" s="73">
        <f>H71-I71</f>
        <v>36</v>
      </c>
      <c r="N71" s="429"/>
      <c r="O71" s="427"/>
      <c r="P71" s="427"/>
      <c r="Q71" s="427">
        <v>3</v>
      </c>
      <c r="R71" s="427"/>
      <c r="S71" s="430"/>
      <c r="T71" s="236"/>
      <c r="U71" s="236"/>
      <c r="V71" s="230"/>
      <c r="W71" s="230"/>
    </row>
    <row r="72" spans="1:23" s="262" customFormat="1">
      <c r="A72" s="93" t="s">
        <v>102</v>
      </c>
      <c r="B72" s="444" t="s">
        <v>160</v>
      </c>
      <c r="C72" s="433"/>
      <c r="D72" s="423"/>
      <c r="E72" s="423"/>
      <c r="F72" s="440"/>
      <c r="G72" s="445">
        <f>G73+G74</f>
        <v>4</v>
      </c>
      <c r="H72" s="425"/>
      <c r="I72" s="72">
        <f t="shared" si="8"/>
        <v>0</v>
      </c>
      <c r="J72" s="435"/>
      <c r="K72" s="436"/>
      <c r="L72" s="436"/>
      <c r="M72" s="428"/>
      <c r="N72" s="437"/>
      <c r="O72" s="50"/>
      <c r="P72" s="50"/>
      <c r="Q72" s="50"/>
      <c r="R72" s="50"/>
      <c r="S72" s="446"/>
      <c r="T72" s="261"/>
      <c r="U72" s="261"/>
      <c r="V72" s="230"/>
      <c r="W72" s="230"/>
    </row>
    <row r="73" spans="1:23" s="262" customFormat="1">
      <c r="A73" s="93"/>
      <c r="B73" s="421" t="s">
        <v>127</v>
      </c>
      <c r="C73" s="433"/>
      <c r="D73" s="423"/>
      <c r="E73" s="423"/>
      <c r="F73" s="440"/>
      <c r="G73" s="441">
        <v>1</v>
      </c>
      <c r="H73" s="425"/>
      <c r="I73" s="72">
        <f t="shared" si="8"/>
        <v>0</v>
      </c>
      <c r="J73" s="435"/>
      <c r="K73" s="436"/>
      <c r="L73" s="436"/>
      <c r="M73" s="428"/>
      <c r="N73" s="437"/>
      <c r="O73" s="50"/>
      <c r="P73" s="50"/>
      <c r="Q73" s="50"/>
      <c r="R73" s="50"/>
      <c r="S73" s="446"/>
      <c r="T73" s="261"/>
      <c r="U73" s="261"/>
      <c r="V73" s="230"/>
      <c r="W73" s="230"/>
    </row>
    <row r="74" spans="1:23" s="262" customFormat="1">
      <c r="A74" s="93"/>
      <c r="B74" s="444" t="s">
        <v>88</v>
      </c>
      <c r="C74" s="433" t="s">
        <v>43</v>
      </c>
      <c r="D74" s="423"/>
      <c r="E74" s="423"/>
      <c r="F74" s="447"/>
      <c r="G74" s="441">
        <v>3</v>
      </c>
      <c r="H74" s="425">
        <f>G74*30</f>
        <v>90</v>
      </c>
      <c r="I74" s="72">
        <f t="shared" si="8"/>
        <v>45</v>
      </c>
      <c r="J74" s="435">
        <v>30</v>
      </c>
      <c r="K74" s="436">
        <v>15</v>
      </c>
      <c r="L74" s="436"/>
      <c r="M74" s="73">
        <f>H74-I74</f>
        <v>45</v>
      </c>
      <c r="N74" s="429"/>
      <c r="O74" s="427"/>
      <c r="P74" s="427">
        <v>3</v>
      </c>
      <c r="Q74" s="50"/>
      <c r="R74" s="50"/>
      <c r="S74" s="446"/>
      <c r="T74" s="261"/>
      <c r="U74" s="261"/>
      <c r="V74" s="230"/>
      <c r="W74" s="230"/>
    </row>
    <row r="75" spans="1:23" s="262" customFormat="1" ht="20.100000000000001" customHeight="1">
      <c r="A75" s="93" t="s">
        <v>103</v>
      </c>
      <c r="B75" s="448" t="s">
        <v>130</v>
      </c>
      <c r="C75" s="425"/>
      <c r="D75" s="449"/>
      <c r="E75" s="449"/>
      <c r="F75" s="450"/>
      <c r="G75" s="445">
        <f>G76+G77+G78</f>
        <v>6</v>
      </c>
      <c r="H75" s="425"/>
      <c r="I75" s="72">
        <f t="shared" si="8"/>
        <v>0</v>
      </c>
      <c r="J75" s="435"/>
      <c r="K75" s="436"/>
      <c r="L75" s="436"/>
      <c r="M75" s="428"/>
      <c r="N75" s="437"/>
      <c r="O75" s="50"/>
      <c r="P75" s="50"/>
      <c r="Q75" s="50"/>
      <c r="R75" s="50"/>
      <c r="S75" s="446"/>
      <c r="T75" s="261"/>
      <c r="U75" s="261"/>
      <c r="V75" s="230"/>
      <c r="W75" s="230"/>
    </row>
    <row r="76" spans="1:23" s="262" customFormat="1" ht="20.100000000000001" customHeight="1">
      <c r="A76" s="93"/>
      <c r="B76" s="421" t="s">
        <v>127</v>
      </c>
      <c r="C76" s="433"/>
      <c r="D76" s="423"/>
      <c r="E76" s="423"/>
      <c r="F76" s="440"/>
      <c r="G76" s="441">
        <v>0</v>
      </c>
      <c r="H76" s="425"/>
      <c r="I76" s="72">
        <f t="shared" si="8"/>
        <v>0</v>
      </c>
      <c r="J76" s="435"/>
      <c r="K76" s="436"/>
      <c r="L76" s="436"/>
      <c r="M76" s="428"/>
      <c r="N76" s="437"/>
      <c r="O76" s="50"/>
      <c r="P76" s="50"/>
      <c r="Q76" s="50"/>
      <c r="R76" s="50"/>
      <c r="S76" s="446"/>
      <c r="T76" s="261"/>
      <c r="U76" s="261"/>
      <c r="V76" s="230"/>
      <c r="W76" s="230"/>
    </row>
    <row r="77" spans="1:23" s="262" customFormat="1" ht="20.100000000000001" customHeight="1">
      <c r="A77" s="93"/>
      <c r="B77" s="444" t="s">
        <v>88</v>
      </c>
      <c r="C77" s="433" t="s">
        <v>74</v>
      </c>
      <c r="D77" s="436"/>
      <c r="E77" s="436"/>
      <c r="F77" s="442"/>
      <c r="G77" s="441">
        <v>5</v>
      </c>
      <c r="H77" s="443">
        <f>G77*30</f>
        <v>150</v>
      </c>
      <c r="I77" s="72">
        <f t="shared" si="8"/>
        <v>72</v>
      </c>
      <c r="J77" s="435">
        <v>36</v>
      </c>
      <c r="K77" s="436">
        <v>36</v>
      </c>
      <c r="L77" s="436"/>
      <c r="M77" s="73">
        <f>H77-I77</f>
        <v>78</v>
      </c>
      <c r="N77" s="437"/>
      <c r="O77" s="50">
        <v>4</v>
      </c>
      <c r="P77" s="50"/>
      <c r="Q77" s="50"/>
      <c r="R77" s="438"/>
      <c r="S77" s="439"/>
      <c r="T77" s="237"/>
      <c r="U77" s="237"/>
      <c r="V77" s="230"/>
      <c r="W77" s="230"/>
    </row>
    <row r="78" spans="1:23" s="262" customFormat="1" ht="20.100000000000001" customHeight="1">
      <c r="A78" s="93"/>
      <c r="B78" s="421" t="s">
        <v>131</v>
      </c>
      <c r="C78" s="433"/>
      <c r="D78" s="436"/>
      <c r="E78" s="436"/>
      <c r="F78" s="442">
        <v>3</v>
      </c>
      <c r="G78" s="441">
        <v>1</v>
      </c>
      <c r="H78" s="443">
        <f>G78*30</f>
        <v>30</v>
      </c>
      <c r="I78" s="72">
        <f t="shared" si="8"/>
        <v>15</v>
      </c>
      <c r="J78" s="435"/>
      <c r="K78" s="436"/>
      <c r="L78" s="436">
        <v>15</v>
      </c>
      <c r="M78" s="73">
        <f>H78-I78</f>
        <v>15</v>
      </c>
      <c r="N78" s="437"/>
      <c r="O78" s="50"/>
      <c r="P78" s="50">
        <v>1</v>
      </c>
      <c r="Q78" s="50"/>
      <c r="R78" s="438"/>
      <c r="S78" s="439"/>
      <c r="T78" s="237"/>
      <c r="U78" s="237"/>
      <c r="V78" s="230"/>
      <c r="W78" s="230"/>
    </row>
    <row r="79" spans="1:23" s="262" customFormat="1" ht="20.100000000000001" customHeight="1">
      <c r="A79" s="93" t="s">
        <v>104</v>
      </c>
      <c r="B79" s="421" t="s">
        <v>193</v>
      </c>
      <c r="C79" s="433"/>
      <c r="D79" s="436"/>
      <c r="E79" s="436"/>
      <c r="F79" s="442"/>
      <c r="G79" s="445">
        <v>6</v>
      </c>
      <c r="H79" s="443"/>
      <c r="I79" s="72"/>
      <c r="J79" s="435"/>
      <c r="K79" s="436"/>
      <c r="L79" s="436"/>
      <c r="M79" s="73"/>
      <c r="N79" s="437"/>
      <c r="O79" s="50"/>
      <c r="P79" s="50"/>
      <c r="Q79" s="50"/>
      <c r="R79" s="438"/>
      <c r="S79" s="439"/>
      <c r="T79" s="237"/>
      <c r="U79" s="237"/>
      <c r="V79" s="230"/>
      <c r="W79" s="230"/>
    </row>
    <row r="80" spans="1:23" s="262" customFormat="1" ht="20.100000000000001" customHeight="1">
      <c r="A80" s="93"/>
      <c r="B80" s="421" t="s">
        <v>127</v>
      </c>
      <c r="C80" s="433"/>
      <c r="D80" s="436"/>
      <c r="E80" s="436"/>
      <c r="F80" s="442"/>
      <c r="G80" s="441">
        <v>2</v>
      </c>
      <c r="H80" s="443"/>
      <c r="I80" s="72"/>
      <c r="J80" s="435"/>
      <c r="K80" s="436"/>
      <c r="L80" s="436"/>
      <c r="M80" s="73"/>
      <c r="N80" s="437"/>
      <c r="O80" s="50"/>
      <c r="P80" s="50"/>
      <c r="Q80" s="50"/>
      <c r="R80" s="438"/>
      <c r="S80" s="439"/>
      <c r="T80" s="237"/>
      <c r="U80" s="237"/>
      <c r="V80" s="230"/>
      <c r="W80" s="230"/>
    </row>
    <row r="81" spans="1:23" s="262" customFormat="1">
      <c r="A81" s="93"/>
      <c r="B81" s="421" t="s">
        <v>227</v>
      </c>
      <c r="C81" s="433" t="s">
        <v>75</v>
      </c>
      <c r="D81" s="423"/>
      <c r="E81" s="423"/>
      <c r="F81" s="442"/>
      <c r="G81" s="451">
        <v>4</v>
      </c>
      <c r="H81" s="425">
        <f>G81*30</f>
        <v>120</v>
      </c>
      <c r="I81" s="72">
        <f t="shared" si="8"/>
        <v>72</v>
      </c>
      <c r="J81" s="452">
        <v>36</v>
      </c>
      <c r="K81" s="452">
        <v>36</v>
      </c>
      <c r="L81" s="452"/>
      <c r="M81" s="73">
        <f>H81-I81</f>
        <v>48</v>
      </c>
      <c r="N81" s="437"/>
      <c r="O81" s="50"/>
      <c r="P81" s="50"/>
      <c r="Q81" s="50">
        <v>4</v>
      </c>
      <c r="R81" s="50"/>
      <c r="S81" s="446"/>
      <c r="T81" s="261"/>
      <c r="U81" s="261"/>
      <c r="V81" s="230"/>
      <c r="W81" s="230"/>
    </row>
    <row r="82" spans="1:23" s="262" customFormat="1" ht="20.100000000000001" customHeight="1">
      <c r="A82" s="93" t="s">
        <v>105</v>
      </c>
      <c r="B82" s="448" t="s">
        <v>174</v>
      </c>
      <c r="C82" s="433"/>
      <c r="E82" s="423"/>
      <c r="F82" s="440"/>
      <c r="G82" s="424">
        <v>6</v>
      </c>
      <c r="H82" s="425"/>
      <c r="I82" s="72">
        <f t="shared" si="8"/>
        <v>0</v>
      </c>
      <c r="J82" s="435"/>
      <c r="K82" s="436"/>
      <c r="L82" s="436"/>
      <c r="M82" s="428"/>
      <c r="N82" s="437"/>
      <c r="O82" s="50"/>
      <c r="P82" s="50"/>
      <c r="Q82" s="50"/>
      <c r="R82" s="50"/>
      <c r="S82" s="439"/>
      <c r="T82" s="237"/>
      <c r="U82" s="237"/>
      <c r="V82" s="230"/>
      <c r="W82" s="230"/>
    </row>
    <row r="83" spans="1:23" s="262" customFormat="1" ht="20.100000000000001" customHeight="1">
      <c r="A83" s="93"/>
      <c r="B83" s="444" t="s">
        <v>88</v>
      </c>
      <c r="C83" s="433" t="s">
        <v>75</v>
      </c>
      <c r="D83" s="423"/>
      <c r="E83" s="423"/>
      <c r="F83" s="434"/>
      <c r="G83" s="451">
        <v>5</v>
      </c>
      <c r="H83" s="425">
        <f>G83*30</f>
        <v>150</v>
      </c>
      <c r="I83" s="72">
        <f t="shared" si="8"/>
        <v>72</v>
      </c>
      <c r="J83" s="452">
        <v>36</v>
      </c>
      <c r="K83" s="452">
        <v>36</v>
      </c>
      <c r="L83" s="452"/>
      <c r="M83" s="428">
        <f>H83-I83</f>
        <v>78</v>
      </c>
      <c r="N83" s="453"/>
      <c r="O83" s="452"/>
      <c r="P83" s="452"/>
      <c r="Q83" s="452">
        <v>4</v>
      </c>
      <c r="R83" s="452"/>
      <c r="S83" s="439"/>
      <c r="T83" s="237"/>
      <c r="U83" s="237"/>
      <c r="V83" s="230"/>
      <c r="W83" s="230"/>
    </row>
    <row r="84" spans="1:23" s="262" customFormat="1" ht="20.100000000000001" customHeight="1">
      <c r="A84" s="401"/>
      <c r="B84" s="402" t="s">
        <v>152</v>
      </c>
      <c r="C84" s="389"/>
      <c r="D84" s="391"/>
      <c r="E84" s="391"/>
      <c r="F84" s="454" t="s">
        <v>162</v>
      </c>
      <c r="G84" s="418">
        <v>1</v>
      </c>
      <c r="H84" s="455">
        <f>G84*30</f>
        <v>30</v>
      </c>
      <c r="I84" s="72">
        <f t="shared" si="8"/>
        <v>15</v>
      </c>
      <c r="J84" s="395"/>
      <c r="K84" s="456"/>
      <c r="L84" s="456">
        <v>15</v>
      </c>
      <c r="M84" s="428">
        <f>H84-I84</f>
        <v>15</v>
      </c>
      <c r="N84" s="457"/>
      <c r="O84" s="458"/>
      <c r="P84" s="458"/>
      <c r="Q84" s="458"/>
      <c r="R84" s="458">
        <v>1</v>
      </c>
      <c r="S84" s="459"/>
      <c r="V84" s="230"/>
      <c r="W84" s="230"/>
    </row>
    <row r="85" spans="1:23" s="262" customFormat="1">
      <c r="A85" s="93" t="s">
        <v>106</v>
      </c>
      <c r="B85" s="421" t="s">
        <v>132</v>
      </c>
      <c r="C85" s="433"/>
      <c r="D85" s="423"/>
      <c r="E85" s="423"/>
      <c r="F85" s="442"/>
      <c r="G85" s="424">
        <v>7</v>
      </c>
      <c r="H85" s="425"/>
      <c r="I85" s="72">
        <f t="shared" si="8"/>
        <v>0</v>
      </c>
      <c r="J85" s="452"/>
      <c r="K85" s="452"/>
      <c r="L85" s="452"/>
      <c r="M85" s="428"/>
      <c r="N85" s="437"/>
      <c r="O85" s="50"/>
      <c r="P85" s="50"/>
      <c r="Q85" s="50"/>
      <c r="R85" s="50"/>
      <c r="S85" s="446"/>
      <c r="T85" s="261"/>
      <c r="U85" s="261"/>
      <c r="V85" s="230"/>
      <c r="W85" s="230"/>
    </row>
    <row r="86" spans="1:23" s="262" customFormat="1">
      <c r="A86" s="93"/>
      <c r="B86" s="444" t="s">
        <v>88</v>
      </c>
      <c r="C86" s="433" t="s">
        <v>162</v>
      </c>
      <c r="D86" s="423"/>
      <c r="E86" s="423"/>
      <c r="F86" s="434"/>
      <c r="G86" s="451">
        <v>6</v>
      </c>
      <c r="H86" s="425">
        <f t="shared" ref="H86:H98" si="9">G86*30</f>
        <v>180</v>
      </c>
      <c r="I86" s="72">
        <f t="shared" si="8"/>
        <v>90</v>
      </c>
      <c r="J86" s="452">
        <v>45</v>
      </c>
      <c r="K86" s="452">
        <v>45</v>
      </c>
      <c r="L86" s="452"/>
      <c r="M86" s="428">
        <f t="shared" ref="M86:M98" si="10">H86-I86</f>
        <v>90</v>
      </c>
      <c r="N86" s="453"/>
      <c r="O86" s="452"/>
      <c r="P86" s="452"/>
      <c r="Q86" s="452"/>
      <c r="R86" s="452">
        <v>6</v>
      </c>
      <c r="S86" s="460"/>
      <c r="T86" s="229"/>
      <c r="U86" s="229"/>
      <c r="V86" s="230"/>
      <c r="W86" s="230"/>
    </row>
    <row r="87" spans="1:23" s="262" customFormat="1">
      <c r="A87" s="93"/>
      <c r="B87" s="421" t="s">
        <v>133</v>
      </c>
      <c r="C87" s="433"/>
      <c r="D87" s="423"/>
      <c r="E87" s="423"/>
      <c r="F87" s="434">
        <v>6</v>
      </c>
      <c r="G87" s="451">
        <v>1</v>
      </c>
      <c r="H87" s="425">
        <f t="shared" si="9"/>
        <v>30</v>
      </c>
      <c r="I87" s="72">
        <f t="shared" si="8"/>
        <v>13</v>
      </c>
      <c r="J87" s="452"/>
      <c r="K87" s="452"/>
      <c r="L87" s="452">
        <v>13</v>
      </c>
      <c r="M87" s="428">
        <f t="shared" si="10"/>
        <v>17</v>
      </c>
      <c r="N87" s="453"/>
      <c r="O87" s="452"/>
      <c r="P87" s="452"/>
      <c r="Q87" s="452"/>
      <c r="R87" s="452"/>
      <c r="S87" s="460">
        <v>1</v>
      </c>
      <c r="T87" s="229"/>
      <c r="U87" s="229"/>
      <c r="V87" s="230"/>
      <c r="W87" s="230"/>
    </row>
    <row r="88" spans="1:23" s="262" customFormat="1" ht="43.95" customHeight="1">
      <c r="A88" s="93" t="s">
        <v>107</v>
      </c>
      <c r="B88" s="421" t="s">
        <v>226</v>
      </c>
      <c r="C88" s="461" t="s">
        <v>161</v>
      </c>
      <c r="D88" s="423"/>
      <c r="E88" s="423"/>
      <c r="F88" s="434"/>
      <c r="G88" s="462">
        <v>3</v>
      </c>
      <c r="H88" s="425">
        <f t="shared" si="9"/>
        <v>90</v>
      </c>
      <c r="I88" s="72">
        <f t="shared" si="8"/>
        <v>39</v>
      </c>
      <c r="J88" s="452">
        <v>26</v>
      </c>
      <c r="K88" s="452">
        <v>13</v>
      </c>
      <c r="L88" s="452"/>
      <c r="M88" s="428">
        <f t="shared" si="10"/>
        <v>51</v>
      </c>
      <c r="N88" s="453"/>
      <c r="O88" s="452"/>
      <c r="P88" s="452"/>
      <c r="Q88" s="452"/>
      <c r="R88" s="452"/>
      <c r="S88" s="460">
        <v>3</v>
      </c>
      <c r="T88" s="229"/>
      <c r="U88" s="229"/>
      <c r="V88" s="230"/>
      <c r="W88" s="230"/>
    </row>
    <row r="89" spans="1:23" s="262" customFormat="1" ht="25.2" customHeight="1">
      <c r="A89" s="93" t="s">
        <v>117</v>
      </c>
      <c r="B89" s="421" t="s">
        <v>199</v>
      </c>
      <c r="C89" s="433" t="s">
        <v>75</v>
      </c>
      <c r="D89" s="423"/>
      <c r="E89" s="423"/>
      <c r="F89" s="440"/>
      <c r="G89" s="424">
        <v>3</v>
      </c>
      <c r="H89" s="425">
        <f t="shared" si="9"/>
        <v>90</v>
      </c>
      <c r="I89" s="72">
        <f t="shared" si="8"/>
        <v>54</v>
      </c>
      <c r="J89" s="435">
        <v>18</v>
      </c>
      <c r="K89" s="436">
        <v>36</v>
      </c>
      <c r="L89" s="436"/>
      <c r="M89" s="428">
        <f t="shared" si="10"/>
        <v>36</v>
      </c>
      <c r="N89" s="437"/>
      <c r="O89" s="50"/>
      <c r="P89" s="50"/>
      <c r="Q89" s="50">
        <v>3</v>
      </c>
      <c r="R89" s="50"/>
      <c r="S89" s="446"/>
      <c r="T89" s="261"/>
      <c r="U89" s="261"/>
      <c r="V89" s="230"/>
      <c r="W89" s="230"/>
    </row>
    <row r="90" spans="1:23" s="262" customFormat="1" ht="20.100000000000001" customHeight="1">
      <c r="A90" s="93" t="s">
        <v>118</v>
      </c>
      <c r="B90" s="421" t="s">
        <v>195</v>
      </c>
      <c r="C90" s="433"/>
      <c r="D90" s="423"/>
      <c r="E90" s="423"/>
      <c r="F90" s="440"/>
      <c r="G90" s="445">
        <v>6</v>
      </c>
      <c r="H90" s="425"/>
      <c r="I90" s="72">
        <f t="shared" si="8"/>
        <v>0</v>
      </c>
      <c r="J90" s="435"/>
      <c r="K90" s="436"/>
      <c r="L90" s="436"/>
      <c r="M90" s="428"/>
      <c r="N90" s="437"/>
      <c r="O90" s="50"/>
      <c r="P90" s="50"/>
      <c r="Q90" s="50"/>
      <c r="R90" s="50"/>
      <c r="S90" s="446"/>
      <c r="T90" s="261"/>
      <c r="U90" s="261"/>
      <c r="V90" s="230"/>
      <c r="W90" s="230"/>
    </row>
    <row r="91" spans="1:23" s="262" customFormat="1" ht="20.100000000000001" customHeight="1">
      <c r="A91" s="93"/>
      <c r="B91" s="421" t="s">
        <v>127</v>
      </c>
      <c r="C91" s="433"/>
      <c r="D91" s="423"/>
      <c r="E91" s="423"/>
      <c r="F91" s="440"/>
      <c r="G91" s="441">
        <v>2</v>
      </c>
      <c r="H91" s="425"/>
      <c r="I91" s="72">
        <f t="shared" si="8"/>
        <v>0</v>
      </c>
      <c r="J91" s="435"/>
      <c r="K91" s="436"/>
      <c r="L91" s="436"/>
      <c r="M91" s="428"/>
      <c r="N91" s="437"/>
      <c r="O91" s="50"/>
      <c r="P91" s="50"/>
      <c r="Q91" s="50"/>
      <c r="R91" s="50"/>
      <c r="S91" s="446"/>
      <c r="T91" s="261"/>
      <c r="U91" s="261"/>
      <c r="V91" s="230"/>
      <c r="W91" s="230"/>
    </row>
    <row r="92" spans="1:23" s="262" customFormat="1" ht="20.100000000000001" customHeight="1">
      <c r="A92" s="93"/>
      <c r="B92" s="444" t="s">
        <v>194</v>
      </c>
      <c r="C92" s="433" t="s">
        <v>43</v>
      </c>
      <c r="D92" s="423"/>
      <c r="E92" s="423"/>
      <c r="F92" s="440"/>
      <c r="G92" s="441">
        <v>4</v>
      </c>
      <c r="H92" s="425">
        <f t="shared" si="9"/>
        <v>120</v>
      </c>
      <c r="I92" s="72">
        <f t="shared" si="8"/>
        <v>60</v>
      </c>
      <c r="J92" s="435">
        <v>30</v>
      </c>
      <c r="K92" s="436">
        <v>30</v>
      </c>
      <c r="L92" s="436"/>
      <c r="M92" s="428">
        <f t="shared" si="10"/>
        <v>60</v>
      </c>
      <c r="N92" s="437"/>
      <c r="O92" s="50"/>
      <c r="P92" s="50">
        <v>4</v>
      </c>
      <c r="Q92" s="50"/>
      <c r="R92" s="50"/>
      <c r="S92" s="446"/>
      <c r="T92" s="261"/>
      <c r="U92" s="261"/>
      <c r="V92" s="230"/>
      <c r="W92" s="230"/>
    </row>
    <row r="93" spans="1:23" s="262" customFormat="1" ht="20.100000000000001" customHeight="1">
      <c r="A93" s="93" t="s">
        <v>135</v>
      </c>
      <c r="B93" s="421" t="s">
        <v>198</v>
      </c>
      <c r="C93" s="433" t="s">
        <v>161</v>
      </c>
      <c r="D93" s="423"/>
      <c r="E93" s="423"/>
      <c r="F93" s="440"/>
      <c r="G93" s="445">
        <v>3</v>
      </c>
      <c r="H93" s="425">
        <f t="shared" si="9"/>
        <v>90</v>
      </c>
      <c r="I93" s="72">
        <f t="shared" si="8"/>
        <v>26</v>
      </c>
      <c r="J93" s="435">
        <v>13</v>
      </c>
      <c r="K93" s="436">
        <v>13</v>
      </c>
      <c r="L93" s="436"/>
      <c r="M93" s="428">
        <f t="shared" si="10"/>
        <v>64</v>
      </c>
      <c r="N93" s="437"/>
      <c r="O93" s="50"/>
      <c r="P93" s="50"/>
      <c r="Q93" s="50"/>
      <c r="R93" s="50"/>
      <c r="S93" s="446">
        <v>2</v>
      </c>
      <c r="T93" s="261"/>
      <c r="U93" s="261"/>
      <c r="V93" s="230"/>
      <c r="W93" s="230"/>
    </row>
    <row r="94" spans="1:23" s="262" customFormat="1" ht="34.200000000000003" customHeight="1">
      <c r="A94" s="93" t="s">
        <v>136</v>
      </c>
      <c r="B94" s="463" t="s">
        <v>175</v>
      </c>
      <c r="C94" s="464"/>
      <c r="D94" s="79" t="s">
        <v>165</v>
      </c>
      <c r="E94" s="79"/>
      <c r="F94" s="465"/>
      <c r="G94" s="466">
        <v>3</v>
      </c>
      <c r="H94" s="425"/>
      <c r="I94" s="72">
        <f t="shared" si="8"/>
        <v>0</v>
      </c>
      <c r="J94" s="80"/>
      <c r="K94" s="81"/>
      <c r="L94" s="81"/>
      <c r="M94" s="428"/>
      <c r="N94" s="467"/>
      <c r="O94" s="68"/>
      <c r="P94" s="68"/>
      <c r="Q94" s="68"/>
      <c r="R94" s="68"/>
      <c r="S94" s="279"/>
      <c r="T94" s="261"/>
      <c r="U94" s="261"/>
      <c r="V94" s="230"/>
      <c r="W94" s="230"/>
    </row>
    <row r="95" spans="1:23" s="262" customFormat="1" ht="21" customHeight="1">
      <c r="A95" s="93" t="s">
        <v>137</v>
      </c>
      <c r="B95" s="463" t="s">
        <v>176</v>
      </c>
      <c r="C95" s="464"/>
      <c r="D95" s="79"/>
      <c r="E95" s="79"/>
      <c r="F95" s="465"/>
      <c r="G95" s="466">
        <v>4</v>
      </c>
      <c r="H95" s="386"/>
      <c r="I95" s="72">
        <f t="shared" si="8"/>
        <v>0</v>
      </c>
      <c r="J95" s="80"/>
      <c r="K95" s="81"/>
      <c r="L95" s="81"/>
      <c r="M95" s="428"/>
      <c r="N95" s="467"/>
      <c r="O95" s="68"/>
      <c r="P95" s="68"/>
      <c r="Q95" s="68"/>
      <c r="R95" s="68"/>
      <c r="S95" s="279"/>
      <c r="T95" s="261"/>
      <c r="U95" s="261"/>
      <c r="V95" s="230"/>
      <c r="W95" s="230"/>
    </row>
    <row r="96" spans="1:23" s="262" customFormat="1" ht="21" customHeight="1">
      <c r="A96" s="102"/>
      <c r="B96" s="463" t="s">
        <v>127</v>
      </c>
      <c r="C96" s="464"/>
      <c r="D96" s="79"/>
      <c r="E96" s="79"/>
      <c r="F96" s="465"/>
      <c r="G96" s="468">
        <v>1</v>
      </c>
      <c r="H96" s="386"/>
      <c r="I96" s="72">
        <f t="shared" si="8"/>
        <v>0</v>
      </c>
      <c r="J96" s="80"/>
      <c r="K96" s="81"/>
      <c r="L96" s="81"/>
      <c r="M96" s="428"/>
      <c r="N96" s="467"/>
      <c r="O96" s="68"/>
      <c r="P96" s="68"/>
      <c r="Q96" s="68"/>
      <c r="R96" s="68"/>
      <c r="S96" s="279"/>
      <c r="T96" s="261"/>
      <c r="U96" s="261"/>
      <c r="V96" s="230"/>
      <c r="W96" s="230"/>
    </row>
    <row r="97" spans="1:23" s="262" customFormat="1" ht="17.399999999999999" customHeight="1">
      <c r="A97" s="102"/>
      <c r="B97" s="469" t="s">
        <v>88</v>
      </c>
      <c r="C97" s="464" t="s">
        <v>74</v>
      </c>
      <c r="D97" s="79"/>
      <c r="E97" s="79"/>
      <c r="F97" s="465"/>
      <c r="G97" s="468">
        <v>3</v>
      </c>
      <c r="H97" s="386">
        <f t="shared" si="9"/>
        <v>90</v>
      </c>
      <c r="I97" s="72">
        <f t="shared" si="8"/>
        <v>36</v>
      </c>
      <c r="J97" s="80">
        <v>18</v>
      </c>
      <c r="K97" s="81">
        <v>18</v>
      </c>
      <c r="L97" s="81"/>
      <c r="M97" s="428">
        <f t="shared" si="10"/>
        <v>54</v>
      </c>
      <c r="N97" s="467"/>
      <c r="O97" s="68">
        <v>2</v>
      </c>
      <c r="P97" s="68"/>
      <c r="Q97" s="68"/>
      <c r="R97" s="68"/>
      <c r="S97" s="279"/>
      <c r="T97" s="261"/>
      <c r="U97" s="261"/>
      <c r="V97" s="230"/>
      <c r="W97" s="230"/>
    </row>
    <row r="98" spans="1:23" s="262" customFormat="1" ht="31.95" customHeight="1" thickBot="1">
      <c r="A98" s="470" t="s">
        <v>153</v>
      </c>
      <c r="B98" s="471" t="s">
        <v>196</v>
      </c>
      <c r="C98" s="423" t="s">
        <v>162</v>
      </c>
      <c r="D98" s="79"/>
      <c r="E98" s="79"/>
      <c r="F98" s="465"/>
      <c r="G98" s="466">
        <v>5</v>
      </c>
      <c r="H98" s="386">
        <f t="shared" si="9"/>
        <v>150</v>
      </c>
      <c r="I98" s="72">
        <f t="shared" si="8"/>
        <v>60</v>
      </c>
      <c r="J98" s="80">
        <v>30</v>
      </c>
      <c r="K98" s="81">
        <v>30</v>
      </c>
      <c r="L98" s="81"/>
      <c r="M98" s="428">
        <f t="shared" si="10"/>
        <v>90</v>
      </c>
      <c r="N98" s="467"/>
      <c r="O98" s="68"/>
      <c r="P98" s="68"/>
      <c r="Q98" s="68"/>
      <c r="R98" s="68">
        <v>4</v>
      </c>
      <c r="S98" s="279"/>
      <c r="T98" s="261"/>
      <c r="U98" s="261"/>
      <c r="V98" s="230"/>
      <c r="W98" s="230"/>
    </row>
    <row r="99" spans="1:23" s="479" customFormat="1" ht="20.100000000000001" customHeight="1" thickBot="1">
      <c r="A99" s="811" t="s">
        <v>134</v>
      </c>
      <c r="B99" s="897"/>
      <c r="C99" s="472"/>
      <c r="D99" s="351"/>
      <c r="E99" s="351"/>
      <c r="F99" s="351"/>
      <c r="G99" s="347">
        <f>G96+G94+G91+G80+G76+G73+G70+G67+G64+G61+G57+G54+G51+G48+G45</f>
        <v>23</v>
      </c>
      <c r="H99" s="365">
        <f>G99*30</f>
        <v>690</v>
      </c>
      <c r="I99" s="366"/>
      <c r="J99" s="473"/>
      <c r="K99" s="473"/>
      <c r="L99" s="473"/>
      <c r="M99" s="474"/>
      <c r="N99" s="475"/>
      <c r="O99" s="476"/>
      <c r="P99" s="477"/>
      <c r="Q99" s="477"/>
      <c r="R99" s="477"/>
      <c r="S99" s="478"/>
      <c r="T99" s="229"/>
      <c r="U99" s="229"/>
    </row>
    <row r="100" spans="1:23" s="262" customFormat="1" ht="20.100000000000001" customHeight="1" thickBot="1">
      <c r="A100" s="811" t="s">
        <v>89</v>
      </c>
      <c r="B100" s="812"/>
      <c r="C100" s="350"/>
      <c r="D100" s="351"/>
      <c r="E100" s="351"/>
      <c r="F100" s="480"/>
      <c r="G100" s="347">
        <f>G98+G97+G93+G92+G89+G88+G87+G86+G84+G83+G81+G78+G77+G74+G71+G68+G65+G62+G59+G58+G55+G52+G49+G46</f>
        <v>81</v>
      </c>
      <c r="H100" s="365">
        <f>G100*30</f>
        <v>2430</v>
      </c>
      <c r="I100" s="347">
        <f t="shared" ref="I100:S100" si="11">I98+I97+I93+I92+I89+I88+I87+I86+I84+I83+I81+I78+I77+I74+I71+I68+I65+I62+I59+I58+I55+I52+I49+I46</f>
        <v>1158</v>
      </c>
      <c r="J100" s="347">
        <f t="shared" si="11"/>
        <v>561</v>
      </c>
      <c r="K100" s="347">
        <f t="shared" si="11"/>
        <v>536</v>
      </c>
      <c r="L100" s="347">
        <f t="shared" si="11"/>
        <v>61</v>
      </c>
      <c r="M100" s="347">
        <f t="shared" si="11"/>
        <v>1272</v>
      </c>
      <c r="N100" s="347">
        <f t="shared" si="11"/>
        <v>7</v>
      </c>
      <c r="O100" s="347">
        <f t="shared" si="11"/>
        <v>16</v>
      </c>
      <c r="P100" s="347">
        <f t="shared" si="11"/>
        <v>18</v>
      </c>
      <c r="Q100" s="347">
        <f t="shared" si="11"/>
        <v>14</v>
      </c>
      <c r="R100" s="347">
        <f t="shared" si="11"/>
        <v>11</v>
      </c>
      <c r="S100" s="347">
        <f t="shared" si="11"/>
        <v>6</v>
      </c>
      <c r="T100" s="481"/>
      <c r="U100" s="481"/>
    </row>
    <row r="101" spans="1:23" s="262" customFormat="1" ht="20.100000000000001" customHeight="1" thickBot="1">
      <c r="A101" s="482"/>
      <c r="B101" s="483"/>
      <c r="C101" s="484"/>
      <c r="D101" s="485"/>
      <c r="E101" s="485"/>
      <c r="F101" s="207"/>
      <c r="G101" s="207">
        <f>G44+G47+G50+G53+G56+G60+G63+G66+G69+G72+G75+G79+G82+G85+G88+G89+G90+G93+G94+G95+G98</f>
        <v>104</v>
      </c>
      <c r="H101" s="486"/>
      <c r="I101" s="486"/>
      <c r="J101" s="486"/>
      <c r="K101" s="486"/>
      <c r="L101" s="486"/>
      <c r="M101" s="486"/>
      <c r="N101" s="487"/>
      <c r="O101" s="487"/>
      <c r="P101" s="487"/>
      <c r="Q101" s="487"/>
      <c r="R101" s="487"/>
      <c r="S101" s="488"/>
      <c r="T101" s="481"/>
      <c r="U101" s="481"/>
    </row>
    <row r="102" spans="1:23" s="262" customFormat="1" ht="20.100000000000001" customHeight="1" thickBot="1">
      <c r="A102" s="887" t="s">
        <v>144</v>
      </c>
      <c r="B102" s="888"/>
      <c r="C102" s="888"/>
      <c r="D102" s="888"/>
      <c r="E102" s="888"/>
      <c r="F102" s="888"/>
      <c r="G102" s="888"/>
      <c r="H102" s="889"/>
      <c r="I102" s="889"/>
      <c r="J102" s="889"/>
      <c r="K102" s="889"/>
      <c r="L102" s="889"/>
      <c r="M102" s="889"/>
      <c r="N102" s="890"/>
      <c r="O102" s="890"/>
      <c r="P102" s="890"/>
      <c r="Q102" s="890"/>
      <c r="R102" s="890"/>
      <c r="S102" s="891"/>
      <c r="T102" s="489"/>
      <c r="U102" s="489"/>
    </row>
    <row r="103" spans="1:23" s="262" customFormat="1" ht="18.600000000000001" thickBot="1">
      <c r="A103" s="490"/>
      <c r="B103" s="491"/>
      <c r="C103" s="492"/>
      <c r="D103" s="493"/>
      <c r="E103" s="493"/>
      <c r="F103" s="494"/>
      <c r="G103" s="495"/>
      <c r="H103" s="496"/>
      <c r="I103" s="497"/>
      <c r="J103" s="498"/>
      <c r="K103" s="493"/>
      <c r="L103" s="493"/>
      <c r="M103" s="494"/>
      <c r="N103" s="492"/>
      <c r="O103" s="493"/>
      <c r="P103" s="493"/>
      <c r="Q103" s="493"/>
      <c r="R103" s="493"/>
      <c r="S103" s="494"/>
      <c r="T103" s="499"/>
      <c r="U103" s="499"/>
    </row>
    <row r="104" spans="1:23" s="262" customFormat="1" ht="34.950000000000003" customHeight="1">
      <c r="A104" s="500" t="s">
        <v>63</v>
      </c>
      <c r="B104" s="501" t="s">
        <v>177</v>
      </c>
      <c r="C104" s="502"/>
      <c r="D104" s="503" t="s">
        <v>75</v>
      </c>
      <c r="E104" s="504"/>
      <c r="F104" s="505"/>
      <c r="G104" s="506">
        <v>6</v>
      </c>
      <c r="H104" s="507">
        <f>G104*30</f>
        <v>180</v>
      </c>
      <c r="I104" s="507"/>
      <c r="J104" s="507"/>
      <c r="K104" s="507"/>
      <c r="L104" s="503"/>
      <c r="M104" s="508"/>
      <c r="N104" s="502"/>
      <c r="O104" s="504"/>
      <c r="P104" s="504"/>
      <c r="Q104" s="509" t="s">
        <v>178</v>
      </c>
      <c r="R104" s="504"/>
      <c r="S104" s="505"/>
      <c r="T104" s="499"/>
      <c r="U104" s="499"/>
    </row>
    <row r="105" spans="1:23" s="518" customFormat="1" ht="18.600000000000001" thickBot="1">
      <c r="A105" s="510" t="s">
        <v>108</v>
      </c>
      <c r="B105" s="511" t="s">
        <v>22</v>
      </c>
      <c r="C105" s="69"/>
      <c r="D105" s="69">
        <v>6</v>
      </c>
      <c r="E105" s="69"/>
      <c r="F105" s="512"/>
      <c r="G105" s="99">
        <v>6</v>
      </c>
      <c r="H105" s="513">
        <f>G105*30</f>
        <v>180</v>
      </c>
      <c r="I105" s="514"/>
      <c r="J105" s="514"/>
      <c r="K105" s="514"/>
      <c r="L105" s="514"/>
      <c r="M105" s="515"/>
      <c r="N105" s="99"/>
      <c r="O105" s="512"/>
      <c r="P105" s="512"/>
      <c r="Q105" s="512"/>
      <c r="R105" s="512"/>
      <c r="S105" s="516" t="s">
        <v>178</v>
      </c>
      <c r="T105" s="517"/>
      <c r="U105" s="517"/>
    </row>
    <row r="106" spans="1:23" s="518" customFormat="1" ht="18.600000000000001" thickBot="1">
      <c r="A106" s="874" t="s">
        <v>179</v>
      </c>
      <c r="B106" s="875"/>
      <c r="C106" s="875"/>
      <c r="D106" s="875"/>
      <c r="E106" s="875"/>
      <c r="F106" s="876"/>
      <c r="G106" s="519">
        <f>G105+G104</f>
        <v>12</v>
      </c>
      <c r="H106" s="520"/>
      <c r="I106" s="520"/>
      <c r="J106" s="520"/>
      <c r="K106" s="520"/>
      <c r="L106" s="520"/>
      <c r="M106" s="520"/>
      <c r="N106" s="520"/>
      <c r="O106" s="520"/>
      <c r="P106" s="520"/>
      <c r="Q106" s="520"/>
      <c r="R106" s="520"/>
      <c r="S106" s="521"/>
      <c r="T106" s="517"/>
      <c r="U106" s="517"/>
    </row>
    <row r="107" spans="1:23" ht="20.100000000000001" customHeight="1" thickBot="1">
      <c r="A107" s="898" t="s">
        <v>119</v>
      </c>
      <c r="B107" s="899"/>
      <c r="C107" s="899"/>
      <c r="D107" s="899"/>
      <c r="E107" s="899"/>
      <c r="F107" s="899"/>
      <c r="G107" s="899"/>
      <c r="H107" s="899"/>
      <c r="I107" s="900"/>
      <c r="J107" s="900"/>
      <c r="K107" s="900"/>
      <c r="L107" s="900"/>
      <c r="M107" s="900"/>
      <c r="N107" s="899"/>
      <c r="O107" s="899"/>
      <c r="P107" s="899"/>
      <c r="Q107" s="899"/>
      <c r="R107" s="899"/>
      <c r="S107" s="901"/>
      <c r="T107" s="236"/>
      <c r="U107" s="236"/>
    </row>
    <row r="108" spans="1:23" ht="20.100000000000001" customHeight="1" thickBot="1">
      <c r="A108" s="522" t="s">
        <v>109</v>
      </c>
      <c r="B108" s="523" t="s">
        <v>120</v>
      </c>
      <c r="C108" s="524"/>
      <c r="D108" s="525"/>
      <c r="E108" s="525"/>
      <c r="F108" s="526">
        <v>6</v>
      </c>
      <c r="G108" s="527">
        <v>6</v>
      </c>
      <c r="H108" s="528">
        <f>G108*30</f>
        <v>180</v>
      </c>
      <c r="I108" s="529">
        <v>45</v>
      </c>
      <c r="J108" s="529"/>
      <c r="K108" s="529"/>
      <c r="L108" s="529">
        <v>45</v>
      </c>
      <c r="M108" s="529"/>
      <c r="N108" s="530"/>
      <c r="O108" s="531"/>
      <c r="P108" s="531"/>
      <c r="Q108" s="531"/>
      <c r="R108" s="531"/>
      <c r="S108" s="415" t="s">
        <v>178</v>
      </c>
      <c r="T108" s="532"/>
      <c r="U108" s="532"/>
    </row>
    <row r="109" spans="1:23" ht="20.100000000000001" customHeight="1" thickBot="1">
      <c r="A109" s="874" t="s">
        <v>180</v>
      </c>
      <c r="B109" s="876"/>
      <c r="C109" s="533"/>
      <c r="D109" s="534"/>
      <c r="E109" s="534"/>
      <c r="F109" s="533"/>
      <c r="G109" s="535">
        <f>G108</f>
        <v>6</v>
      </c>
      <c r="H109" s="535">
        <f t="shared" ref="H109:M109" si="12">H108</f>
        <v>180</v>
      </c>
      <c r="I109" s="535">
        <f t="shared" si="12"/>
        <v>45</v>
      </c>
      <c r="J109" s="535">
        <f t="shared" si="12"/>
        <v>0</v>
      </c>
      <c r="K109" s="535">
        <f t="shared" si="12"/>
        <v>0</v>
      </c>
      <c r="L109" s="535">
        <f t="shared" si="12"/>
        <v>45</v>
      </c>
      <c r="M109" s="535">
        <f t="shared" si="12"/>
        <v>0</v>
      </c>
      <c r="N109" s="535">
        <f t="shared" ref="N109" si="13">N108</f>
        <v>0</v>
      </c>
      <c r="O109" s="535">
        <f t="shared" ref="O109" si="14">O108</f>
        <v>0</v>
      </c>
      <c r="P109" s="535">
        <f t="shared" ref="P109" si="15">P108</f>
        <v>0</v>
      </c>
      <c r="Q109" s="535">
        <f t="shared" ref="Q109" si="16">Q108</f>
        <v>0</v>
      </c>
      <c r="R109" s="535">
        <f t="shared" ref="R109" si="17">R108</f>
        <v>0</v>
      </c>
      <c r="S109" s="535"/>
      <c r="T109" s="229"/>
      <c r="U109" s="229"/>
    </row>
    <row r="110" spans="1:23" ht="20.100000000000001" customHeight="1" thickBot="1">
      <c r="A110" s="536"/>
      <c r="B110" s="537" t="s">
        <v>134</v>
      </c>
      <c r="C110" s="538"/>
      <c r="D110" s="539"/>
      <c r="E110" s="539"/>
      <c r="F110" s="540"/>
      <c r="G110" s="535">
        <f>G37+G99</f>
        <v>60</v>
      </c>
      <c r="H110" s="541"/>
      <c r="I110" s="542"/>
      <c r="J110" s="542"/>
      <c r="K110" s="542"/>
      <c r="L110" s="542"/>
      <c r="M110" s="543"/>
      <c r="N110" s="107"/>
      <c r="O110" s="108"/>
      <c r="P110" s="108"/>
      <c r="Q110" s="108"/>
      <c r="R110" s="108"/>
      <c r="S110" s="109"/>
      <c r="T110" s="229"/>
      <c r="U110" s="229"/>
    </row>
    <row r="111" spans="1:23" ht="22.95" customHeight="1" thickBot="1">
      <c r="A111" s="880" t="s">
        <v>142</v>
      </c>
      <c r="B111" s="881"/>
      <c r="C111" s="544"/>
      <c r="D111" s="545"/>
      <c r="E111" s="545"/>
      <c r="F111" s="546"/>
      <c r="G111" s="547">
        <f>G109+G106+G100+G38</f>
        <v>120</v>
      </c>
      <c r="H111" s="547">
        <f t="shared" ref="H111:S111" si="18">H38+H100</f>
        <v>3060</v>
      </c>
      <c r="I111" s="547">
        <f t="shared" si="18"/>
        <v>1477</v>
      </c>
      <c r="J111" s="547">
        <f t="shared" si="18"/>
        <v>714</v>
      </c>
      <c r="K111" s="547">
        <f t="shared" si="18"/>
        <v>551</v>
      </c>
      <c r="L111" s="547">
        <f t="shared" si="18"/>
        <v>212</v>
      </c>
      <c r="M111" s="547">
        <f t="shared" si="18"/>
        <v>1570</v>
      </c>
      <c r="N111" s="547">
        <f t="shared" si="18"/>
        <v>14</v>
      </c>
      <c r="O111" s="547">
        <f t="shared" si="18"/>
        <v>25</v>
      </c>
      <c r="P111" s="547">
        <f t="shared" si="18"/>
        <v>18</v>
      </c>
      <c r="Q111" s="547">
        <f t="shared" si="18"/>
        <v>14</v>
      </c>
      <c r="R111" s="547">
        <f t="shared" si="18"/>
        <v>14</v>
      </c>
      <c r="S111" s="547">
        <f t="shared" si="18"/>
        <v>8</v>
      </c>
      <c r="T111" s="548"/>
      <c r="U111" s="548"/>
    </row>
    <row r="112" spans="1:23" ht="39.6" customHeight="1" thickBot="1">
      <c r="A112" s="880" t="s">
        <v>190</v>
      </c>
      <c r="B112" s="881"/>
      <c r="C112" s="544"/>
      <c r="D112" s="545"/>
      <c r="E112" s="545"/>
      <c r="F112" s="546"/>
      <c r="G112" s="547">
        <f>G110+G111</f>
        <v>180</v>
      </c>
      <c r="H112" s="547"/>
      <c r="I112" s="549"/>
      <c r="J112" s="549"/>
      <c r="K112" s="549"/>
      <c r="L112" s="549"/>
      <c r="M112" s="550"/>
      <c r="N112" s="551"/>
      <c r="O112" s="549"/>
      <c r="P112" s="549"/>
      <c r="Q112" s="549"/>
      <c r="R112" s="549"/>
      <c r="S112" s="550"/>
      <c r="T112" s="552"/>
      <c r="U112" s="552"/>
    </row>
    <row r="113" spans="1:23" s="262" customFormat="1" ht="20.100000000000001" customHeight="1" thickBot="1">
      <c r="A113" s="884" t="s">
        <v>97</v>
      </c>
      <c r="B113" s="885"/>
      <c r="C113" s="885"/>
      <c r="D113" s="885"/>
      <c r="E113" s="885"/>
      <c r="F113" s="885"/>
      <c r="G113" s="885"/>
      <c r="H113" s="885"/>
      <c r="I113" s="885"/>
      <c r="J113" s="885"/>
      <c r="K113" s="885"/>
      <c r="L113" s="885"/>
      <c r="M113" s="885"/>
      <c r="N113" s="885"/>
      <c r="O113" s="885"/>
      <c r="P113" s="885"/>
      <c r="Q113" s="885"/>
      <c r="R113" s="885"/>
      <c r="S113" s="886"/>
      <c r="T113" s="553"/>
      <c r="U113" s="553"/>
    </row>
    <row r="114" spans="1:23" s="230" customFormat="1" ht="20.100000000000001" customHeight="1" thickBot="1">
      <c r="A114" s="882" t="s">
        <v>184</v>
      </c>
      <c r="B114" s="883"/>
      <c r="C114" s="883"/>
      <c r="D114" s="883"/>
      <c r="E114" s="883"/>
      <c r="F114" s="883"/>
      <c r="G114" s="883"/>
      <c r="H114" s="883"/>
      <c r="I114" s="883"/>
      <c r="J114" s="883"/>
      <c r="K114" s="883"/>
      <c r="L114" s="883"/>
      <c r="M114" s="883"/>
      <c r="N114" s="883"/>
      <c r="O114" s="883"/>
      <c r="P114" s="883"/>
      <c r="Q114" s="883"/>
      <c r="R114" s="883"/>
      <c r="S114" s="883"/>
      <c r="T114" s="229"/>
      <c r="U114" s="229"/>
    </row>
    <row r="115" spans="1:23" s="230" customFormat="1" ht="20.100000000000001" customHeight="1" thickBot="1">
      <c r="A115" s="554" t="s">
        <v>181</v>
      </c>
      <c r="B115" s="555" t="s">
        <v>232</v>
      </c>
      <c r="C115" s="556"/>
      <c r="D115" s="557">
        <v>1</v>
      </c>
      <c r="E115" s="557"/>
      <c r="F115" s="558"/>
      <c r="G115" s="559">
        <v>4</v>
      </c>
      <c r="H115" s="560">
        <f>G115*30</f>
        <v>120</v>
      </c>
      <c r="I115" s="561">
        <f>SUMPRODUCT(N115:S115,$N$7:$S$7)</f>
        <v>45</v>
      </c>
      <c r="J115" s="87"/>
      <c r="K115" s="83"/>
      <c r="L115" s="83"/>
      <c r="M115" s="562">
        <v>75</v>
      </c>
      <c r="N115" s="563">
        <v>3</v>
      </c>
      <c r="O115" s="564"/>
      <c r="P115" s="564"/>
      <c r="Q115" s="564"/>
      <c r="R115" s="564"/>
      <c r="S115" s="565"/>
      <c r="T115" s="229"/>
      <c r="U115" s="229"/>
    </row>
    <row r="116" spans="1:23" s="230" customFormat="1" ht="20.100000000000001" customHeight="1" thickBot="1">
      <c r="A116" s="554" t="s">
        <v>79</v>
      </c>
      <c r="B116" s="566" t="s">
        <v>233</v>
      </c>
      <c r="C116" s="567"/>
      <c r="D116" s="568">
        <v>2</v>
      </c>
      <c r="E116" s="569"/>
      <c r="F116" s="570"/>
      <c r="G116" s="571">
        <v>4</v>
      </c>
      <c r="H116" s="572">
        <f>G116*30</f>
        <v>120</v>
      </c>
      <c r="I116" s="561">
        <f t="shared" ref="I116:I117" si="19">SUMPRODUCT(N116:S116,$N$7:$S$7)</f>
        <v>54</v>
      </c>
      <c r="J116" s="80"/>
      <c r="K116" s="81"/>
      <c r="L116" s="81"/>
      <c r="M116" s="562">
        <f>H116-I116</f>
        <v>66</v>
      </c>
      <c r="N116" s="467"/>
      <c r="O116" s="573">
        <v>3</v>
      </c>
      <c r="P116" s="573"/>
      <c r="Q116" s="573"/>
      <c r="R116" s="573"/>
      <c r="S116" s="574"/>
      <c r="T116" s="229"/>
      <c r="U116" s="229"/>
    </row>
    <row r="117" spans="1:23" s="230" customFormat="1" ht="20.100000000000001" customHeight="1">
      <c r="A117" s="575" t="s">
        <v>163</v>
      </c>
      <c r="B117" s="576" t="s">
        <v>182</v>
      </c>
      <c r="C117" s="568"/>
      <c r="D117" s="573">
        <v>3</v>
      </c>
      <c r="E117" s="573"/>
      <c r="F117" s="577"/>
      <c r="G117" s="571">
        <v>4</v>
      </c>
      <c r="H117" s="572">
        <f>G117*30</f>
        <v>120</v>
      </c>
      <c r="I117" s="561">
        <f t="shared" si="19"/>
        <v>45</v>
      </c>
      <c r="J117" s="80"/>
      <c r="K117" s="81"/>
      <c r="L117" s="81"/>
      <c r="M117" s="562">
        <v>75</v>
      </c>
      <c r="N117" s="467"/>
      <c r="O117" s="573"/>
      <c r="P117" s="573">
        <v>3</v>
      </c>
      <c r="Q117" s="573"/>
      <c r="R117" s="573"/>
      <c r="S117" s="578"/>
      <c r="T117" s="229"/>
      <c r="U117" s="229"/>
    </row>
    <row r="118" spans="1:23" s="230" customFormat="1" ht="20.100000000000001" customHeight="1" thickBot="1">
      <c r="A118" s="892"/>
      <c r="B118" s="892"/>
      <c r="C118" s="579"/>
      <c r="D118" s="573"/>
      <c r="E118" s="573"/>
      <c r="F118" s="577"/>
      <c r="G118" s="571"/>
      <c r="H118" s="572"/>
      <c r="I118" s="561"/>
      <c r="J118" s="80"/>
      <c r="K118" s="81"/>
      <c r="L118" s="81"/>
      <c r="M118" s="562"/>
      <c r="N118" s="467"/>
      <c r="O118" s="573"/>
      <c r="P118" s="573"/>
      <c r="Q118" s="573"/>
      <c r="R118" s="573"/>
      <c r="S118" s="578"/>
      <c r="T118" s="229"/>
      <c r="U118" s="229"/>
    </row>
    <row r="119" spans="1:23" s="588" customFormat="1" ht="20.100000000000001" customHeight="1">
      <c r="A119" s="580"/>
      <c r="B119" s="581" t="s">
        <v>121</v>
      </c>
      <c r="C119" s="582"/>
      <c r="D119" s="583"/>
      <c r="E119" s="583"/>
      <c r="F119" s="584"/>
      <c r="G119" s="585">
        <f>SUM(G115:G118)</f>
        <v>12</v>
      </c>
      <c r="H119" s="585">
        <f t="shared" ref="H119:M119" si="20">SUM(H115:H118)</f>
        <v>360</v>
      </c>
      <c r="I119" s="585">
        <f t="shared" si="20"/>
        <v>144</v>
      </c>
      <c r="J119" s="585">
        <f t="shared" si="20"/>
        <v>0</v>
      </c>
      <c r="K119" s="585"/>
      <c r="L119" s="585">
        <f t="shared" si="20"/>
        <v>0</v>
      </c>
      <c r="M119" s="585">
        <f t="shared" si="20"/>
        <v>216</v>
      </c>
      <c r="N119" s="586">
        <f t="shared" ref="N119:S119" si="21">SUM(N115:N118)</f>
        <v>3</v>
      </c>
      <c r="O119" s="586">
        <f t="shared" si="21"/>
        <v>3</v>
      </c>
      <c r="P119" s="586">
        <f t="shared" si="21"/>
        <v>3</v>
      </c>
      <c r="Q119" s="586">
        <f t="shared" si="21"/>
        <v>0</v>
      </c>
      <c r="R119" s="586">
        <f t="shared" si="21"/>
        <v>0</v>
      </c>
      <c r="S119" s="586">
        <f t="shared" si="21"/>
        <v>0</v>
      </c>
      <c r="T119" s="587"/>
      <c r="U119" s="587"/>
    </row>
    <row r="120" spans="1:23" s="589" customFormat="1" ht="20.100000000000001" customHeight="1">
      <c r="A120" s="877" t="s">
        <v>183</v>
      </c>
      <c r="B120" s="877"/>
      <c r="C120" s="877"/>
      <c r="D120" s="877"/>
      <c r="E120" s="877"/>
      <c r="F120" s="877"/>
      <c r="G120" s="877"/>
      <c r="H120" s="877"/>
      <c r="I120" s="877"/>
      <c r="J120" s="877"/>
      <c r="K120" s="877"/>
      <c r="L120" s="877"/>
      <c r="M120" s="877"/>
      <c r="N120" s="877"/>
      <c r="O120" s="877"/>
      <c r="P120" s="877"/>
      <c r="Q120" s="877"/>
      <c r="R120" s="877"/>
      <c r="S120" s="877"/>
      <c r="T120" s="532"/>
      <c r="U120" s="532"/>
      <c r="V120" s="532"/>
      <c r="W120" s="532"/>
    </row>
    <row r="121" spans="1:23" s="262" customFormat="1" ht="20.100000000000001" customHeight="1" thickBot="1">
      <c r="A121" s="590" t="s">
        <v>187</v>
      </c>
      <c r="B121" s="591" t="s">
        <v>220</v>
      </c>
      <c r="C121" s="592"/>
      <c r="D121" s="83">
        <v>1</v>
      </c>
      <c r="E121" s="83"/>
      <c r="F121" s="593"/>
      <c r="G121" s="594">
        <v>4</v>
      </c>
      <c r="H121" s="560">
        <f>G121*30</f>
        <v>120</v>
      </c>
      <c r="I121" s="561">
        <f>SUMPRODUCT(N121:S121,$N$7:$S$7)</f>
        <v>45</v>
      </c>
      <c r="J121" s="87"/>
      <c r="K121" s="83"/>
      <c r="L121" s="83"/>
      <c r="M121" s="562">
        <f>H121-I121</f>
        <v>75</v>
      </c>
      <c r="N121" s="595">
        <v>3</v>
      </c>
      <c r="O121" s="88"/>
      <c r="P121" s="88"/>
      <c r="Q121" s="88"/>
      <c r="R121" s="88"/>
      <c r="S121" s="271"/>
      <c r="T121" s="261"/>
      <c r="U121" s="261"/>
    </row>
    <row r="122" spans="1:23" s="262" customFormat="1" ht="20.399999999999999" customHeight="1" thickBot="1">
      <c r="A122" s="590"/>
      <c r="B122" s="596" t="s">
        <v>221</v>
      </c>
      <c r="C122" s="592"/>
      <c r="D122" s="83">
        <v>1</v>
      </c>
      <c r="E122" s="83"/>
      <c r="F122" s="593"/>
      <c r="G122" s="594">
        <v>4</v>
      </c>
      <c r="H122" s="560">
        <f>G122*30</f>
        <v>120</v>
      </c>
      <c r="I122" s="561">
        <f t="shared" ref="I122:I132" si="22">SUMPRODUCT(N122:S122,$N$7:$S$7)</f>
        <v>45</v>
      </c>
      <c r="J122" s="87"/>
      <c r="K122" s="83"/>
      <c r="L122" s="83"/>
      <c r="M122" s="562">
        <f t="shared" ref="M122:M132" si="23">H122-I122</f>
        <v>75</v>
      </c>
      <c r="N122" s="595">
        <v>3</v>
      </c>
      <c r="O122" s="88"/>
      <c r="P122" s="88"/>
      <c r="Q122" s="88"/>
      <c r="R122" s="88"/>
      <c r="S122" s="271"/>
      <c r="T122" s="261"/>
      <c r="U122" s="261"/>
    </row>
    <row r="123" spans="1:23" s="262" customFormat="1" ht="24" customHeight="1" thickBot="1">
      <c r="A123" s="590"/>
      <c r="B123" s="596" t="s">
        <v>188</v>
      </c>
      <c r="C123" s="592"/>
      <c r="D123" s="83">
        <v>3</v>
      </c>
      <c r="E123" s="83"/>
      <c r="F123" s="593"/>
      <c r="G123" s="594">
        <v>4</v>
      </c>
      <c r="H123" s="560">
        <f t="shared" ref="H123:H132" si="24">G123*30</f>
        <v>120</v>
      </c>
      <c r="I123" s="561">
        <f t="shared" si="22"/>
        <v>45</v>
      </c>
      <c r="J123" s="87"/>
      <c r="K123" s="83"/>
      <c r="L123" s="83"/>
      <c r="M123" s="562">
        <f t="shared" si="23"/>
        <v>75</v>
      </c>
      <c r="N123" s="595"/>
      <c r="O123" s="88"/>
      <c r="P123" s="88">
        <v>3</v>
      </c>
      <c r="Q123" s="88"/>
      <c r="R123" s="88"/>
      <c r="S123" s="271"/>
      <c r="T123" s="261"/>
      <c r="U123" s="261"/>
    </row>
    <row r="124" spans="1:23" s="262" customFormat="1" ht="20.100000000000001" customHeight="1" thickBot="1">
      <c r="A124" s="597" t="s">
        <v>122</v>
      </c>
      <c r="B124" s="596" t="s">
        <v>222</v>
      </c>
      <c r="C124" s="433"/>
      <c r="D124" s="436">
        <v>3</v>
      </c>
      <c r="E124" s="436"/>
      <c r="F124" s="442"/>
      <c r="G124" s="594">
        <v>4</v>
      </c>
      <c r="H124" s="560">
        <f t="shared" si="24"/>
        <v>120</v>
      </c>
      <c r="I124" s="561">
        <f t="shared" si="22"/>
        <v>45</v>
      </c>
      <c r="J124" s="87"/>
      <c r="K124" s="83"/>
      <c r="L124" s="83"/>
      <c r="M124" s="562">
        <f t="shared" si="23"/>
        <v>75</v>
      </c>
      <c r="N124" s="437"/>
      <c r="O124" s="50"/>
      <c r="P124" s="50">
        <v>3</v>
      </c>
      <c r="Q124" s="50"/>
      <c r="R124" s="50"/>
      <c r="S124" s="446"/>
      <c r="T124" s="261"/>
      <c r="U124" s="261"/>
    </row>
    <row r="125" spans="1:23" s="262" customFormat="1" ht="22.95" customHeight="1" thickBot="1">
      <c r="A125" s="597"/>
      <c r="B125" s="596" t="s">
        <v>223</v>
      </c>
      <c r="C125" s="433"/>
      <c r="D125" s="436">
        <v>4</v>
      </c>
      <c r="E125" s="436"/>
      <c r="F125" s="442"/>
      <c r="G125" s="594">
        <v>4</v>
      </c>
      <c r="H125" s="560">
        <f t="shared" si="24"/>
        <v>120</v>
      </c>
      <c r="I125" s="561">
        <f t="shared" si="22"/>
        <v>54</v>
      </c>
      <c r="J125" s="87"/>
      <c r="K125" s="83"/>
      <c r="L125" s="83"/>
      <c r="M125" s="562">
        <f t="shared" si="23"/>
        <v>66</v>
      </c>
      <c r="N125" s="437"/>
      <c r="O125" s="50"/>
      <c r="P125" s="50"/>
      <c r="Q125" s="50">
        <v>3</v>
      </c>
      <c r="R125" s="50"/>
      <c r="S125" s="446"/>
      <c r="T125" s="261"/>
      <c r="U125" s="261"/>
    </row>
    <row r="126" spans="1:23" s="262" customFormat="1" ht="25.2" customHeight="1">
      <c r="A126" s="597"/>
      <c r="B126" s="596" t="s">
        <v>224</v>
      </c>
      <c r="C126" s="433"/>
      <c r="D126" s="436">
        <v>4</v>
      </c>
      <c r="E126" s="436"/>
      <c r="F126" s="442"/>
      <c r="G126" s="594">
        <v>4</v>
      </c>
      <c r="H126" s="560">
        <f t="shared" si="24"/>
        <v>120</v>
      </c>
      <c r="I126" s="561">
        <f t="shared" si="22"/>
        <v>54</v>
      </c>
      <c r="J126" s="87"/>
      <c r="K126" s="83"/>
      <c r="L126" s="83"/>
      <c r="M126" s="562">
        <f t="shared" si="23"/>
        <v>66</v>
      </c>
      <c r="N126" s="437"/>
      <c r="O126" s="50"/>
      <c r="P126" s="50"/>
      <c r="Q126" s="50">
        <v>3</v>
      </c>
      <c r="R126" s="50"/>
      <c r="S126" s="446"/>
      <c r="T126" s="261"/>
      <c r="U126" s="261"/>
    </row>
    <row r="127" spans="1:23" s="262" customFormat="1" ht="20.100000000000001" customHeight="1">
      <c r="B127" s="598" t="s">
        <v>197</v>
      </c>
      <c r="C127" s="433"/>
      <c r="D127" s="436">
        <v>5</v>
      </c>
      <c r="E127" s="436"/>
      <c r="F127" s="442"/>
      <c r="G127" s="594">
        <v>4</v>
      </c>
      <c r="H127" s="560">
        <f t="shared" si="24"/>
        <v>120</v>
      </c>
      <c r="I127" s="561">
        <f t="shared" si="22"/>
        <v>45</v>
      </c>
      <c r="J127" s="435"/>
      <c r="K127" s="436"/>
      <c r="L127" s="436"/>
      <c r="M127" s="562">
        <f t="shared" si="23"/>
        <v>75</v>
      </c>
      <c r="N127" s="437"/>
      <c r="O127" s="50"/>
      <c r="P127" s="50"/>
      <c r="Q127" s="50"/>
      <c r="R127" s="50">
        <v>3</v>
      </c>
      <c r="S127" s="446"/>
      <c r="T127" s="261"/>
      <c r="U127" s="261"/>
    </row>
    <row r="128" spans="1:23" s="262" customFormat="1" ht="20.100000000000001" customHeight="1" thickBot="1">
      <c r="A128" s="597" t="s">
        <v>123</v>
      </c>
      <c r="B128" s="598" t="s">
        <v>228</v>
      </c>
      <c r="C128" s="433"/>
      <c r="D128" s="436">
        <v>5</v>
      </c>
      <c r="E128" s="436"/>
      <c r="F128" s="442"/>
      <c r="G128" s="594">
        <v>4</v>
      </c>
      <c r="H128" s="560">
        <f t="shared" si="24"/>
        <v>120</v>
      </c>
      <c r="I128" s="561">
        <f t="shared" si="22"/>
        <v>45</v>
      </c>
      <c r="J128" s="435"/>
      <c r="K128" s="436"/>
      <c r="L128" s="436"/>
      <c r="M128" s="562">
        <f t="shared" si="23"/>
        <v>75</v>
      </c>
      <c r="N128" s="437"/>
      <c r="O128" s="50"/>
      <c r="P128" s="50"/>
      <c r="Q128" s="50"/>
      <c r="R128" s="50">
        <v>3</v>
      </c>
      <c r="S128" s="446"/>
      <c r="T128" s="261"/>
      <c r="U128" s="261"/>
    </row>
    <row r="129" spans="1:21" s="262" customFormat="1" ht="22.95" customHeight="1">
      <c r="A129" s="597"/>
      <c r="B129" s="599" t="s">
        <v>229</v>
      </c>
      <c r="C129" s="433"/>
      <c r="D129" s="436">
        <v>5</v>
      </c>
      <c r="E129" s="436"/>
      <c r="F129" s="442"/>
      <c r="G129" s="594">
        <v>4</v>
      </c>
      <c r="H129" s="560">
        <f t="shared" si="24"/>
        <v>120</v>
      </c>
      <c r="I129" s="561">
        <f t="shared" si="22"/>
        <v>45</v>
      </c>
      <c r="J129" s="435"/>
      <c r="K129" s="436"/>
      <c r="L129" s="436"/>
      <c r="M129" s="562">
        <f t="shared" si="23"/>
        <v>75</v>
      </c>
      <c r="N129" s="437"/>
      <c r="O129" s="50"/>
      <c r="P129" s="50"/>
      <c r="Q129" s="50"/>
      <c r="R129" s="50">
        <v>3</v>
      </c>
      <c r="S129" s="446"/>
      <c r="T129" s="261"/>
      <c r="U129" s="261"/>
    </row>
    <row r="130" spans="1:21" s="262" customFormat="1" ht="20.100000000000001" customHeight="1">
      <c r="B130" s="598" t="s">
        <v>225</v>
      </c>
      <c r="C130" s="433"/>
      <c r="D130" s="436">
        <v>5</v>
      </c>
      <c r="E130" s="436"/>
      <c r="F130" s="442"/>
      <c r="G130" s="594">
        <v>4</v>
      </c>
      <c r="H130" s="560">
        <f t="shared" si="24"/>
        <v>120</v>
      </c>
      <c r="I130" s="561">
        <f t="shared" si="22"/>
        <v>45</v>
      </c>
      <c r="J130" s="435"/>
      <c r="K130" s="436"/>
      <c r="L130" s="436"/>
      <c r="M130" s="562">
        <f t="shared" si="23"/>
        <v>75</v>
      </c>
      <c r="N130" s="437"/>
      <c r="O130" s="50"/>
      <c r="P130" s="50"/>
      <c r="Q130" s="50"/>
      <c r="R130" s="50">
        <v>3</v>
      </c>
      <c r="S130" s="446"/>
      <c r="T130" s="261"/>
      <c r="U130" s="261"/>
    </row>
    <row r="131" spans="1:21" s="262" customFormat="1" ht="20.100000000000001" customHeight="1" thickBot="1">
      <c r="A131" s="597" t="s">
        <v>124</v>
      </c>
      <c r="B131" s="600" t="s">
        <v>185</v>
      </c>
      <c r="C131" s="433"/>
      <c r="D131" s="436">
        <v>6</v>
      </c>
      <c r="E131" s="436"/>
      <c r="F131" s="442"/>
      <c r="G131" s="594">
        <v>4</v>
      </c>
      <c r="H131" s="560">
        <f t="shared" si="24"/>
        <v>120</v>
      </c>
      <c r="I131" s="561">
        <f t="shared" si="22"/>
        <v>39</v>
      </c>
      <c r="J131" s="435"/>
      <c r="K131" s="436"/>
      <c r="L131" s="436"/>
      <c r="M131" s="562">
        <f t="shared" si="23"/>
        <v>81</v>
      </c>
      <c r="N131" s="437"/>
      <c r="O131" s="50"/>
      <c r="P131" s="50"/>
      <c r="Q131" s="50"/>
      <c r="R131" s="50"/>
      <c r="S131" s="446">
        <v>3</v>
      </c>
      <c r="T131" s="261"/>
      <c r="U131" s="261"/>
    </row>
    <row r="132" spans="1:21" s="262" customFormat="1" ht="22.95" customHeight="1">
      <c r="A132" s="597"/>
      <c r="B132" s="601" t="s">
        <v>186</v>
      </c>
      <c r="C132" s="433"/>
      <c r="D132" s="436">
        <v>6</v>
      </c>
      <c r="E132" s="436"/>
      <c r="F132" s="442"/>
      <c r="G132" s="594">
        <v>4</v>
      </c>
      <c r="H132" s="560">
        <f t="shared" si="24"/>
        <v>120</v>
      </c>
      <c r="I132" s="561">
        <f t="shared" si="22"/>
        <v>39</v>
      </c>
      <c r="J132" s="435"/>
      <c r="K132" s="436"/>
      <c r="L132" s="436"/>
      <c r="M132" s="562">
        <f t="shared" si="23"/>
        <v>81</v>
      </c>
      <c r="N132" s="437"/>
      <c r="O132" s="50"/>
      <c r="P132" s="50"/>
      <c r="Q132" s="50"/>
      <c r="R132" s="50"/>
      <c r="S132" s="446">
        <v>3</v>
      </c>
      <c r="T132" s="261"/>
      <c r="U132" s="261"/>
    </row>
    <row r="133" spans="1:21" s="262" customFormat="1" ht="20.100000000000001" customHeight="1">
      <c r="A133" s="602"/>
      <c r="B133" s="603"/>
      <c r="C133" s="464"/>
      <c r="D133" s="436"/>
      <c r="E133" s="436"/>
      <c r="F133" s="442"/>
      <c r="G133" s="432"/>
      <c r="H133" s="560"/>
      <c r="I133" s="561"/>
      <c r="J133" s="435"/>
      <c r="K133" s="436"/>
      <c r="L133" s="436"/>
      <c r="M133" s="428"/>
      <c r="N133" s="437"/>
      <c r="O133" s="50"/>
      <c r="P133" s="50"/>
      <c r="Q133" s="50"/>
      <c r="R133" s="50"/>
      <c r="S133" s="279"/>
      <c r="T133" s="261"/>
      <c r="U133" s="261"/>
    </row>
    <row r="134" spans="1:21" s="262" customFormat="1" ht="18.600000000000001" thickBot="1">
      <c r="A134" s="878" t="s">
        <v>191</v>
      </c>
      <c r="B134" s="879"/>
      <c r="C134" s="79"/>
      <c r="D134" s="81"/>
      <c r="E134" s="81"/>
      <c r="F134" s="98"/>
      <c r="G134" s="99">
        <f>SUM(G121:G133)</f>
        <v>48</v>
      </c>
      <c r="H134" s="99">
        <f>SUM(H121:H133)</f>
        <v>1440</v>
      </c>
      <c r="I134" s="99">
        <f>SUM(I121:I133)</f>
        <v>546</v>
      </c>
      <c r="J134" s="99">
        <f t="shared" ref="J134:M134" si="25">SUM(J121:J133)</f>
        <v>0</v>
      </c>
      <c r="K134" s="99">
        <f t="shared" si="25"/>
        <v>0</v>
      </c>
      <c r="L134" s="99">
        <f t="shared" si="25"/>
        <v>0</v>
      </c>
      <c r="M134" s="99">
        <f t="shared" si="25"/>
        <v>894</v>
      </c>
      <c r="N134" s="99">
        <f t="shared" ref="N134" si="26">SUM(N121:N133)</f>
        <v>6</v>
      </c>
      <c r="O134" s="99">
        <f t="shared" ref="O134" si="27">SUM(O121:O133)</f>
        <v>0</v>
      </c>
      <c r="P134" s="99">
        <f t="shared" ref="P134" si="28">SUM(P121:P133)</f>
        <v>6</v>
      </c>
      <c r="Q134" s="99">
        <f t="shared" ref="Q134" si="29">SUM(Q121:Q133)</f>
        <v>6</v>
      </c>
      <c r="R134" s="99">
        <f t="shared" ref="R134" si="30">SUM(R121:R133)</f>
        <v>12</v>
      </c>
      <c r="S134" s="99">
        <f t="shared" ref="S134" si="31">SUM(S121:S133)</f>
        <v>6</v>
      </c>
      <c r="T134" s="261"/>
      <c r="U134" s="261"/>
    </row>
    <row r="135" spans="1:21" s="262" customFormat="1" ht="17.399999999999999" customHeight="1" thickBot="1">
      <c r="A135" s="907"/>
      <c r="B135" s="908"/>
      <c r="C135" s="604"/>
      <c r="D135" s="243"/>
      <c r="E135" s="243"/>
      <c r="F135" s="605"/>
      <c r="G135" s="606"/>
      <c r="H135" s="607"/>
      <c r="I135" s="608"/>
      <c r="J135" s="609"/>
      <c r="K135" s="283"/>
      <c r="L135" s="283"/>
      <c r="M135" s="610"/>
      <c r="N135" s="611"/>
      <c r="O135" s="612"/>
      <c r="P135" s="613"/>
      <c r="Q135" s="613"/>
      <c r="R135" s="613"/>
      <c r="S135" s="614"/>
      <c r="T135" s="261"/>
      <c r="U135" s="261"/>
    </row>
    <row r="136" spans="1:21" s="262" customFormat="1" ht="20.100000000000001" customHeight="1" thickBot="1">
      <c r="A136" s="907" t="s">
        <v>93</v>
      </c>
      <c r="B136" s="908"/>
      <c r="C136" s="615"/>
      <c r="D136" s="616"/>
      <c r="E136" s="616"/>
      <c r="F136" s="617"/>
      <c r="G136" s="370">
        <f>G119+G134</f>
        <v>60</v>
      </c>
      <c r="H136" s="370">
        <f>H119+H134</f>
        <v>1800</v>
      </c>
      <c r="I136" s="370">
        <f t="shared" ref="I136:S136" si="32">I119+I134</f>
        <v>690</v>
      </c>
      <c r="J136" s="370">
        <f t="shared" si="32"/>
        <v>0</v>
      </c>
      <c r="K136" s="370">
        <f t="shared" si="32"/>
        <v>0</v>
      </c>
      <c r="L136" s="370">
        <f t="shared" si="32"/>
        <v>0</v>
      </c>
      <c r="M136" s="370">
        <f t="shared" si="32"/>
        <v>1110</v>
      </c>
      <c r="N136" s="370">
        <f t="shared" si="32"/>
        <v>9</v>
      </c>
      <c r="O136" s="370">
        <f t="shared" si="32"/>
        <v>3</v>
      </c>
      <c r="P136" s="370">
        <f t="shared" si="32"/>
        <v>9</v>
      </c>
      <c r="Q136" s="370">
        <f t="shared" si="32"/>
        <v>6</v>
      </c>
      <c r="R136" s="370">
        <f t="shared" si="32"/>
        <v>12</v>
      </c>
      <c r="S136" s="370">
        <f t="shared" si="32"/>
        <v>6</v>
      </c>
      <c r="T136" s="618"/>
      <c r="U136" s="618"/>
    </row>
    <row r="137" spans="1:21" s="262" customFormat="1" ht="20.100000000000001" customHeight="1" thickBot="1">
      <c r="A137" s="619"/>
      <c r="B137" s="620" t="s">
        <v>192</v>
      </c>
      <c r="C137" s="621"/>
      <c r="D137" s="621"/>
      <c r="E137" s="621"/>
      <c r="F137" s="621"/>
      <c r="G137" s="622">
        <f>G135+G136</f>
        <v>60</v>
      </c>
      <c r="I137" s="621"/>
      <c r="J137" s="621"/>
      <c r="K137" s="621"/>
      <c r="L137" s="621"/>
      <c r="M137" s="621"/>
      <c r="N137" s="621"/>
      <c r="O137" s="621"/>
      <c r="P137" s="621"/>
      <c r="Q137" s="621"/>
      <c r="R137" s="621"/>
      <c r="S137" s="621"/>
      <c r="T137" s="618"/>
      <c r="U137" s="618"/>
    </row>
    <row r="138" spans="1:21" ht="20.100000000000001" customHeight="1" thickBot="1">
      <c r="A138" s="884" t="s">
        <v>37</v>
      </c>
      <c r="B138" s="885"/>
      <c r="C138" s="914"/>
      <c r="D138" s="914"/>
      <c r="E138" s="914"/>
      <c r="F138" s="914"/>
      <c r="G138" s="914"/>
      <c r="H138" s="914"/>
      <c r="I138" s="914"/>
      <c r="J138" s="914"/>
      <c r="K138" s="914"/>
      <c r="L138" s="914"/>
      <c r="M138" s="914"/>
      <c r="N138" s="914"/>
      <c r="O138" s="914"/>
      <c r="P138" s="914"/>
      <c r="Q138" s="914"/>
      <c r="R138" s="914"/>
      <c r="S138" s="915"/>
      <c r="T138" s="553"/>
      <c r="U138" s="553"/>
    </row>
    <row r="139" spans="1:21" ht="20.100000000000001" customHeight="1" thickBot="1">
      <c r="A139" s="923" t="s">
        <v>110</v>
      </c>
      <c r="B139" s="924"/>
      <c r="C139" s="623"/>
      <c r="D139" s="545"/>
      <c r="E139" s="545"/>
      <c r="F139" s="546"/>
      <c r="G139" s="624">
        <f t="shared" ref="G139:M139" si="33">G111+G136</f>
        <v>180</v>
      </c>
      <c r="H139" s="624">
        <f t="shared" si="33"/>
        <v>4860</v>
      </c>
      <c r="I139" s="624">
        <f t="shared" si="33"/>
        <v>2167</v>
      </c>
      <c r="J139" s="624">
        <f t="shared" si="33"/>
        <v>714</v>
      </c>
      <c r="K139" s="624">
        <f t="shared" si="33"/>
        <v>551</v>
      </c>
      <c r="L139" s="624">
        <f t="shared" si="33"/>
        <v>212</v>
      </c>
      <c r="M139" s="624">
        <f t="shared" si="33"/>
        <v>2680</v>
      </c>
      <c r="N139" s="624">
        <f t="shared" ref="N139:S139" si="34">N111+N136</f>
        <v>23</v>
      </c>
      <c r="O139" s="624">
        <f t="shared" si="34"/>
        <v>28</v>
      </c>
      <c r="P139" s="624">
        <f t="shared" si="34"/>
        <v>27</v>
      </c>
      <c r="Q139" s="624">
        <f t="shared" si="34"/>
        <v>20</v>
      </c>
      <c r="R139" s="624">
        <f t="shared" si="34"/>
        <v>26</v>
      </c>
      <c r="S139" s="624">
        <f t="shared" si="34"/>
        <v>14</v>
      </c>
      <c r="T139" s="625"/>
      <c r="U139" s="625"/>
    </row>
    <row r="140" spans="1:21" s="518" customFormat="1" ht="20.100000000000001" customHeight="1" thickBot="1">
      <c r="A140" s="902" t="s">
        <v>32</v>
      </c>
      <c r="B140" s="903"/>
      <c r="C140" s="626"/>
      <c r="D140" s="627"/>
      <c r="E140" s="627"/>
      <c r="F140" s="628"/>
      <c r="G140" s="624">
        <f>G112+G137</f>
        <v>240</v>
      </c>
      <c r="H140" s="624"/>
      <c r="I140" s="624"/>
      <c r="J140" s="624"/>
      <c r="K140" s="624"/>
      <c r="L140" s="624"/>
      <c r="M140" s="624"/>
      <c r="N140" s="624">
        <f>N136+N111</f>
        <v>23</v>
      </c>
      <c r="O140" s="624">
        <f>O136+O111</f>
        <v>28</v>
      </c>
      <c r="P140" s="624">
        <f>P136+P111</f>
        <v>27</v>
      </c>
      <c r="Q140" s="624">
        <f>Q136+Q111</f>
        <v>20</v>
      </c>
      <c r="R140" s="624">
        <f t="shared" ref="R140:S140" si="35">R136+R111</f>
        <v>26</v>
      </c>
      <c r="S140" s="624">
        <f t="shared" si="35"/>
        <v>14</v>
      </c>
      <c r="T140" s="625"/>
      <c r="U140" s="625"/>
    </row>
    <row r="141" spans="1:21" ht="20.100000000000001" customHeight="1" thickBot="1">
      <c r="A141" s="893" t="s">
        <v>99</v>
      </c>
      <c r="B141" s="894"/>
      <c r="C141" s="894"/>
      <c r="D141" s="894"/>
      <c r="E141" s="894"/>
      <c r="F141" s="894"/>
      <c r="G141" s="894"/>
      <c r="H141" s="894"/>
      <c r="I141" s="894"/>
      <c r="J141" s="894"/>
      <c r="K141" s="894"/>
      <c r="L141" s="894"/>
      <c r="M141" s="895"/>
      <c r="N141" s="629">
        <v>1</v>
      </c>
      <c r="O141" s="630">
        <v>2</v>
      </c>
      <c r="P141" s="629">
        <v>3</v>
      </c>
      <c r="Q141" s="630">
        <v>4</v>
      </c>
      <c r="R141" s="629">
        <v>5</v>
      </c>
      <c r="S141" s="630">
        <v>6</v>
      </c>
      <c r="T141" s="631"/>
      <c r="U141" s="631"/>
    </row>
    <row r="142" spans="1:21" ht="20.100000000000001" customHeight="1" thickBot="1">
      <c r="A142" s="909" t="s">
        <v>33</v>
      </c>
      <c r="B142" s="910"/>
      <c r="C142" s="910"/>
      <c r="D142" s="910"/>
      <c r="E142" s="910"/>
      <c r="F142" s="910"/>
      <c r="G142" s="910"/>
      <c r="H142" s="910"/>
      <c r="I142" s="910"/>
      <c r="J142" s="910"/>
      <c r="K142" s="910"/>
      <c r="L142" s="910"/>
      <c r="M142" s="911"/>
      <c r="N142" s="632">
        <f t="shared" ref="N142:S142" si="36">N140</f>
        <v>23</v>
      </c>
      <c r="O142" s="632">
        <f t="shared" si="36"/>
        <v>28</v>
      </c>
      <c r="P142" s="632">
        <f t="shared" si="36"/>
        <v>27</v>
      </c>
      <c r="Q142" s="632">
        <f t="shared" si="36"/>
        <v>20</v>
      </c>
      <c r="R142" s="632">
        <f t="shared" si="36"/>
        <v>26</v>
      </c>
      <c r="S142" s="632">
        <f t="shared" si="36"/>
        <v>14</v>
      </c>
      <c r="T142" s="633"/>
      <c r="U142" s="633"/>
    </row>
    <row r="143" spans="1:21" ht="20.100000000000001" customHeight="1">
      <c r="A143" s="931" t="s">
        <v>34</v>
      </c>
      <c r="B143" s="932"/>
      <c r="C143" s="932"/>
      <c r="D143" s="932"/>
      <c r="E143" s="932"/>
      <c r="F143" s="932"/>
      <c r="G143" s="932"/>
      <c r="H143" s="932"/>
      <c r="I143" s="932"/>
      <c r="J143" s="932"/>
      <c r="K143" s="932"/>
      <c r="L143" s="932"/>
      <c r="M143" s="932"/>
      <c r="N143" s="634">
        <v>3</v>
      </c>
      <c r="O143" s="635">
        <v>3</v>
      </c>
      <c r="P143" s="635">
        <v>3</v>
      </c>
      <c r="Q143" s="635">
        <v>3</v>
      </c>
      <c r="R143" s="635">
        <v>3</v>
      </c>
      <c r="S143" s="636">
        <v>3</v>
      </c>
      <c r="T143" s="236"/>
      <c r="U143" s="236"/>
    </row>
    <row r="144" spans="1:21" ht="20.100000000000001" customHeight="1">
      <c r="A144" s="921" t="s">
        <v>35</v>
      </c>
      <c r="B144" s="922"/>
      <c r="C144" s="922"/>
      <c r="D144" s="922"/>
      <c r="E144" s="922"/>
      <c r="F144" s="922"/>
      <c r="G144" s="922"/>
      <c r="H144" s="922"/>
      <c r="I144" s="922"/>
      <c r="J144" s="922"/>
      <c r="K144" s="922"/>
      <c r="L144" s="922"/>
      <c r="M144" s="922"/>
      <c r="N144" s="637">
        <v>4</v>
      </c>
      <c r="O144" s="638">
        <v>5</v>
      </c>
      <c r="P144" s="638">
        <v>5</v>
      </c>
      <c r="Q144" s="638">
        <v>3</v>
      </c>
      <c r="R144" s="638">
        <v>4</v>
      </c>
      <c r="S144" s="639">
        <v>3</v>
      </c>
      <c r="T144" s="236"/>
      <c r="U144" s="236"/>
    </row>
    <row r="145" spans="1:23" ht="20.100000000000001" customHeight="1" thickBot="1">
      <c r="A145" s="918" t="s">
        <v>36</v>
      </c>
      <c r="B145" s="919"/>
      <c r="C145" s="919"/>
      <c r="D145" s="919"/>
      <c r="E145" s="919"/>
      <c r="F145" s="919"/>
      <c r="G145" s="919"/>
      <c r="H145" s="919"/>
      <c r="I145" s="919"/>
      <c r="J145" s="919"/>
      <c r="K145" s="919"/>
      <c r="L145" s="919"/>
      <c r="M145" s="920"/>
      <c r="N145" s="640"/>
      <c r="O145" s="573"/>
      <c r="P145" s="573">
        <v>1</v>
      </c>
      <c r="Q145" s="573">
        <v>1</v>
      </c>
      <c r="R145" s="573">
        <v>1</v>
      </c>
      <c r="S145" s="578">
        <v>1</v>
      </c>
      <c r="T145" s="229"/>
      <c r="U145" s="229"/>
    </row>
    <row r="146" spans="1:23">
      <c r="N146" s="933">
        <f>G122+G121+G116+G115+G97+G77+G65+G59+G58+G52+G49+G46+G36+G21+G18+G11</f>
        <v>60</v>
      </c>
      <c r="O146" s="917"/>
      <c r="P146" s="916">
        <f>G126+G125+G124+G123+G117+G104+G92+G89+G83+G81+G78+G74+G71+G68+G62+G55</f>
        <v>60</v>
      </c>
      <c r="Q146" s="917"/>
      <c r="R146" s="912">
        <f>G132+G131+G130+G129+G128+G127+G108+G105+G98+G93+G88+G87+G86+G84+G33+G28</f>
        <v>60</v>
      </c>
      <c r="S146" s="913"/>
      <c r="T146" s="641"/>
      <c r="U146" s="641"/>
    </row>
    <row r="147" spans="1:23" ht="19.2" customHeight="1">
      <c r="A147" s="930"/>
      <c r="B147" s="930"/>
      <c r="C147" s="930"/>
      <c r="D147" s="930"/>
      <c r="E147" s="930"/>
      <c r="F147" s="930"/>
      <c r="G147" s="930"/>
      <c r="H147" s="930"/>
      <c r="I147" s="930"/>
      <c r="J147" s="930"/>
      <c r="K147" s="930"/>
      <c r="L147" s="930"/>
      <c r="M147" s="930"/>
      <c r="N147" s="904">
        <f>N146+P146+R146</f>
        <v>180</v>
      </c>
      <c r="O147" s="905"/>
      <c r="P147" s="905"/>
      <c r="Q147" s="905"/>
      <c r="R147" s="905"/>
      <c r="S147" s="906"/>
      <c r="T147" s="643"/>
      <c r="U147" s="643"/>
    </row>
    <row r="148" spans="1:23" ht="1.95" customHeight="1">
      <c r="A148" s="642"/>
      <c r="B148" s="642"/>
      <c r="C148" s="642"/>
      <c r="D148" s="642"/>
      <c r="E148" s="642"/>
      <c r="F148" s="642"/>
      <c r="G148" s="642"/>
      <c r="H148" s="642"/>
      <c r="I148" s="642"/>
      <c r="J148" s="642"/>
      <c r="K148" s="642"/>
      <c r="L148" s="642"/>
      <c r="M148" s="665"/>
      <c r="N148" s="666">
        <f>G122+G121+G115+G58+G46+G18+G11</f>
        <v>28</v>
      </c>
      <c r="O148" s="666">
        <f>G116+G97+G77+G65+G59+G52+G49+G36+G21</f>
        <v>32</v>
      </c>
      <c r="P148" s="667">
        <f>G124+G123+G117+G92+G78+G74+G68+G62+G55</f>
        <v>31</v>
      </c>
      <c r="Q148" s="667">
        <f>G126+G125+G104+G89+G83+G81+G71</f>
        <v>29</v>
      </c>
      <c r="R148" s="667">
        <f>G130+G129+G128+G127+G98+G86+G84+G33</f>
        <v>31</v>
      </c>
      <c r="S148" s="667">
        <f>G132+G131+G108+G105+G88+G87+G28+G93</f>
        <v>29</v>
      </c>
      <c r="T148" s="925"/>
      <c r="U148" s="925"/>
      <c r="V148" s="925"/>
      <c r="W148" s="925"/>
    </row>
    <row r="149" spans="1:23" ht="19.95" hidden="1" customHeight="1">
      <c r="A149" s="896"/>
      <c r="B149" s="896"/>
      <c r="C149" s="896"/>
      <c r="D149" s="896"/>
      <c r="E149" s="896"/>
      <c r="F149" s="896"/>
      <c r="G149" s="896"/>
      <c r="H149" s="896"/>
      <c r="I149" s="896"/>
      <c r="J149" s="896"/>
      <c r="K149" s="896"/>
      <c r="L149" s="896"/>
      <c r="M149" s="896"/>
      <c r="N149" s="896"/>
      <c r="O149" s="896"/>
      <c r="P149" s="896"/>
      <c r="Q149" s="896"/>
      <c r="R149" s="896"/>
      <c r="S149" s="896"/>
      <c r="T149" s="553"/>
      <c r="U149" s="553"/>
    </row>
    <row r="150" spans="1:23" s="237" customFormat="1" ht="19.5" customHeight="1">
      <c r="A150" s="644"/>
      <c r="B150" s="645"/>
      <c r="C150" s="643"/>
      <c r="D150" s="646"/>
      <c r="E150" s="646"/>
      <c r="F150" s="647"/>
      <c r="G150" s="648"/>
      <c r="H150" s="648"/>
      <c r="I150" s="648"/>
      <c r="J150" s="648"/>
      <c r="K150" s="648"/>
      <c r="L150" s="648"/>
      <c r="M150" s="648"/>
      <c r="N150" s="236"/>
      <c r="O150" s="236"/>
      <c r="P150" s="236"/>
      <c r="Q150" s="236"/>
      <c r="R150" s="236"/>
      <c r="S150" s="236"/>
      <c r="T150" s="236"/>
      <c r="U150" s="236"/>
    </row>
    <row r="151" spans="1:23" s="237" customFormat="1" ht="18.600000000000001" thickBot="1">
      <c r="A151" s="649"/>
      <c r="B151" s="650" t="s">
        <v>234</v>
      </c>
      <c r="C151" s="650"/>
      <c r="D151" s="926"/>
      <c r="E151" s="927"/>
      <c r="F151" s="927"/>
      <c r="G151" s="650"/>
      <c r="H151" s="928" t="s">
        <v>216</v>
      </c>
      <c r="I151" s="929"/>
      <c r="J151" s="929"/>
      <c r="K151" s="236"/>
      <c r="L151" s="236"/>
      <c r="M151" s="651"/>
      <c r="N151" s="652"/>
      <c r="O151" s="652"/>
      <c r="P151" s="652"/>
      <c r="Q151" s="652"/>
      <c r="R151" s="652"/>
      <c r="S151" s="652"/>
      <c r="T151" s="652"/>
      <c r="U151" s="652"/>
    </row>
    <row r="152" spans="1:23" s="237" customFormat="1">
      <c r="A152" s="649"/>
      <c r="B152" s="653"/>
      <c r="C152" s="653"/>
      <c r="D152" s="653"/>
      <c r="E152" s="653"/>
      <c r="F152" s="653"/>
      <c r="G152" s="653"/>
      <c r="H152" s="653"/>
      <c r="I152" s="653"/>
      <c r="J152" s="653"/>
      <c r="K152" s="236"/>
      <c r="L152" s="236"/>
      <c r="M152" s="651"/>
      <c r="N152" s="652"/>
      <c r="O152" s="652"/>
      <c r="P152" s="652"/>
      <c r="Q152" s="652"/>
      <c r="R152" s="652"/>
      <c r="S152" s="652"/>
      <c r="T152" s="652"/>
      <c r="U152" s="652"/>
    </row>
    <row r="153" spans="1:23" s="237" customFormat="1" ht="39.75" customHeight="1">
      <c r="A153" s="644"/>
      <c r="B153" s="653"/>
      <c r="C153" s="653"/>
      <c r="D153" s="653"/>
      <c r="E153" s="653"/>
      <c r="F153" s="653"/>
      <c r="G153" s="653"/>
      <c r="H153" s="653"/>
      <c r="I153" s="653"/>
      <c r="J153" s="653"/>
      <c r="K153" s="625"/>
      <c r="L153" s="625"/>
      <c r="M153" s="625"/>
      <c r="N153" s="652"/>
      <c r="O153" s="652"/>
      <c r="P153" s="652"/>
      <c r="Q153" s="652"/>
      <c r="R153" s="652"/>
      <c r="S153" s="652"/>
      <c r="T153" s="652"/>
      <c r="U153" s="652"/>
    </row>
    <row r="154" spans="1:23" s="237" customFormat="1" ht="18.600000000000001" thickBot="1">
      <c r="A154" s="649"/>
      <c r="B154" s="650" t="s">
        <v>217</v>
      </c>
      <c r="C154" s="650"/>
      <c r="D154" s="654"/>
      <c r="E154" s="655"/>
      <c r="F154" s="655"/>
      <c r="G154" s="650"/>
      <c r="H154" s="656" t="s">
        <v>218</v>
      </c>
      <c r="I154" s="653"/>
      <c r="J154" s="653"/>
      <c r="K154" s="236"/>
      <c r="L154" s="236"/>
      <c r="M154" s="651"/>
      <c r="N154" s="652"/>
      <c r="O154" s="652"/>
      <c r="P154" s="652"/>
      <c r="Q154" s="652"/>
      <c r="R154" s="652"/>
      <c r="S154" s="652"/>
      <c r="T154" s="652"/>
      <c r="U154" s="652"/>
    </row>
    <row r="155" spans="1:23">
      <c r="A155" s="649"/>
      <c r="B155" s="420"/>
      <c r="C155" s="420"/>
      <c r="D155" s="420"/>
      <c r="E155" s="420"/>
      <c r="F155" s="420"/>
      <c r="G155" s="420"/>
      <c r="H155" s="420"/>
      <c r="I155" s="420"/>
      <c r="J155" s="420"/>
      <c r="K155" s="236"/>
      <c r="L155" s="236"/>
      <c r="M155" s="651"/>
      <c r="N155" s="652"/>
      <c r="O155" s="652"/>
      <c r="P155" s="652"/>
      <c r="Q155" s="652"/>
      <c r="R155" s="652"/>
      <c r="S155" s="652"/>
      <c r="T155" s="652"/>
      <c r="U155" s="652"/>
    </row>
    <row r="156" spans="1:23" ht="19.5" customHeight="1">
      <c r="A156" s="657"/>
      <c r="B156" s="653"/>
      <c r="C156" s="658"/>
      <c r="D156" s="417"/>
      <c r="E156" s="417"/>
      <c r="F156" s="658"/>
      <c r="G156" s="658"/>
      <c r="H156" s="658"/>
      <c r="I156" s="653"/>
      <c r="J156" s="653"/>
      <c r="K156" s="657"/>
      <c r="L156" s="657"/>
      <c r="M156" s="657"/>
      <c r="N156" s="657"/>
      <c r="O156" s="657"/>
      <c r="P156" s="657"/>
      <c r="Q156" s="657"/>
      <c r="R156" s="657"/>
      <c r="S156" s="657"/>
      <c r="T156" s="236"/>
      <c r="U156" s="236"/>
    </row>
    <row r="157" spans="1:23" ht="36.75" customHeight="1" thickBot="1">
      <c r="A157" s="657"/>
      <c r="B157" s="659" t="s">
        <v>138</v>
      </c>
      <c r="C157" s="660"/>
      <c r="D157" s="654"/>
      <c r="E157" s="655"/>
      <c r="F157" s="655"/>
      <c r="G157" s="650"/>
      <c r="H157" s="656" t="s">
        <v>219</v>
      </c>
      <c r="I157" s="661"/>
      <c r="J157" s="661"/>
      <c r="K157" s="657"/>
      <c r="L157" s="657"/>
      <c r="M157" s="657"/>
      <c r="N157" s="657"/>
      <c r="O157" s="657"/>
      <c r="P157" s="657"/>
      <c r="Q157" s="657"/>
      <c r="R157" s="657"/>
      <c r="S157" s="657"/>
      <c r="T157" s="236"/>
      <c r="U157" s="236"/>
    </row>
    <row r="158" spans="1:23" ht="36.75" customHeight="1">
      <c r="A158" s="657"/>
      <c r="B158" s="662"/>
      <c r="C158" s="663"/>
      <c r="D158" s="664"/>
      <c r="E158" s="664"/>
      <c r="F158" s="663"/>
      <c r="G158" s="663"/>
      <c r="H158" s="663"/>
      <c r="I158" s="662"/>
      <c r="J158" s="662"/>
      <c r="K158" s="657"/>
      <c r="L158" s="657"/>
      <c r="M158" s="657"/>
      <c r="N158" s="657"/>
      <c r="O158" s="657"/>
      <c r="P158" s="657"/>
      <c r="Q158" s="657"/>
      <c r="R158" s="657"/>
      <c r="S158" s="657"/>
    </row>
    <row r="159" spans="1:23" ht="42.75" customHeight="1">
      <c r="A159" s="657"/>
      <c r="B159" s="657"/>
      <c r="C159" s="657"/>
      <c r="D159" s="657"/>
      <c r="E159" s="657"/>
      <c r="F159" s="657"/>
      <c r="G159" s="657"/>
      <c r="H159" s="657"/>
      <c r="I159" s="657"/>
      <c r="J159" s="657"/>
      <c r="K159" s="657"/>
      <c r="L159" s="657"/>
      <c r="M159" s="657"/>
      <c r="N159" s="657"/>
      <c r="O159" s="657"/>
      <c r="P159" s="657"/>
      <c r="Q159" s="657"/>
      <c r="R159" s="657"/>
      <c r="S159" s="657"/>
    </row>
    <row r="160" spans="1:23" ht="2.25" customHeight="1">
      <c r="B160" s="21"/>
      <c r="C160" s="21"/>
      <c r="D160" s="21"/>
      <c r="E160" s="21"/>
      <c r="F160" s="21"/>
      <c r="G160" s="22"/>
      <c r="H160" s="22"/>
      <c r="I160" s="22"/>
      <c r="J160" s="22"/>
      <c r="K160" s="22"/>
    </row>
    <row r="161" spans="1:21">
      <c r="F161" s="23"/>
      <c r="I161" s="18"/>
    </row>
    <row r="162" spans="1:21">
      <c r="F162" s="23"/>
    </row>
    <row r="163" spans="1:21">
      <c r="F163" s="23"/>
    </row>
    <row r="164" spans="1:21">
      <c r="E164" s="23"/>
    </row>
    <row r="165" spans="1:21">
      <c r="F165" s="23"/>
    </row>
    <row r="166" spans="1:21">
      <c r="F166" s="23"/>
    </row>
    <row r="167" spans="1:21">
      <c r="F167" s="23"/>
    </row>
    <row r="168" spans="1:21">
      <c r="E168" s="23"/>
    </row>
    <row r="170" spans="1:21">
      <c r="E170" s="23"/>
    </row>
    <row r="171" spans="1:21" s="6" customFormat="1" ht="18" customHeight="1">
      <c r="A171" s="13"/>
      <c r="B171" s="12"/>
      <c r="C171" s="13"/>
      <c r="D171" s="13"/>
      <c r="E171" s="13"/>
      <c r="F171" s="13"/>
      <c r="G171" s="24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21" s="7" customFormat="1">
      <c r="A172" s="19"/>
      <c r="B172" s="13"/>
      <c r="C172" s="19"/>
      <c r="D172" s="19"/>
      <c r="E172" s="19"/>
      <c r="F172" s="19"/>
      <c r="G172" s="20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s="7" customFormat="1">
      <c r="A173" s="19"/>
      <c r="B173" s="19"/>
      <c r="C173" s="19"/>
      <c r="D173" s="19"/>
      <c r="E173" s="19"/>
      <c r="F173" s="19"/>
      <c r="G173" s="20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s="7" customFormat="1">
      <c r="A174" s="19"/>
      <c r="B174" s="19"/>
      <c r="C174" s="19"/>
      <c r="D174" s="19"/>
      <c r="E174" s="19"/>
      <c r="F174" s="19"/>
      <c r="G174" s="20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s="7" customFormat="1">
      <c r="A175" s="19"/>
      <c r="B175" s="19"/>
      <c r="C175" s="19"/>
      <c r="D175" s="19"/>
      <c r="E175" s="19"/>
      <c r="F175" s="19"/>
      <c r="G175" s="20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 s="7" customFormat="1">
      <c r="A176" s="19"/>
      <c r="B176" s="19"/>
      <c r="C176" s="19"/>
      <c r="D176" s="19"/>
      <c r="E176" s="19"/>
      <c r="F176" s="19"/>
      <c r="G176" s="20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 s="7" customFormat="1">
      <c r="A177" s="19"/>
      <c r="B177" s="19"/>
      <c r="C177" s="19"/>
      <c r="D177" s="19"/>
      <c r="E177" s="19"/>
      <c r="F177" s="19"/>
      <c r="G177" s="20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>
      <c r="B178" s="19"/>
    </row>
  </sheetData>
  <sheetProtection selectLockedCells="1" selectUnlockedCells="1"/>
  <mergeCells count="62">
    <mergeCell ref="T148:W148"/>
    <mergeCell ref="D151:F151"/>
    <mergeCell ref="H151:J151"/>
    <mergeCell ref="A147:M147"/>
    <mergeCell ref="A143:M143"/>
    <mergeCell ref="N146:O146"/>
    <mergeCell ref="A141:M141"/>
    <mergeCell ref="A149:S149"/>
    <mergeCell ref="A99:B99"/>
    <mergeCell ref="A107:S107"/>
    <mergeCell ref="A140:B140"/>
    <mergeCell ref="N147:S147"/>
    <mergeCell ref="A135:B135"/>
    <mergeCell ref="A142:M142"/>
    <mergeCell ref="R146:S146"/>
    <mergeCell ref="A138:S138"/>
    <mergeCell ref="P146:Q146"/>
    <mergeCell ref="A145:M145"/>
    <mergeCell ref="A136:B136"/>
    <mergeCell ref="A144:M144"/>
    <mergeCell ref="A139:B139"/>
    <mergeCell ref="A40:S40"/>
    <mergeCell ref="A106:F106"/>
    <mergeCell ref="A120:S120"/>
    <mergeCell ref="A134:B134"/>
    <mergeCell ref="A109:B109"/>
    <mergeCell ref="A112:B112"/>
    <mergeCell ref="A100:B100"/>
    <mergeCell ref="A111:B111"/>
    <mergeCell ref="A114:S114"/>
    <mergeCell ref="A113:S113"/>
    <mergeCell ref="A102:S102"/>
    <mergeCell ref="A118:B118"/>
    <mergeCell ref="A1:S1"/>
    <mergeCell ref="J5:J7"/>
    <mergeCell ref="J4:L4"/>
    <mergeCell ref="I3:L3"/>
    <mergeCell ref="E5:E7"/>
    <mergeCell ref="P4:Q4"/>
    <mergeCell ref="F5:F7"/>
    <mergeCell ref="C2:F3"/>
    <mergeCell ref="N2:S3"/>
    <mergeCell ref="N4:O4"/>
    <mergeCell ref="M3:M7"/>
    <mergeCell ref="H3:H7"/>
    <mergeCell ref="G2:G7"/>
    <mergeCell ref="A9:S9"/>
    <mergeCell ref="A37:B37"/>
    <mergeCell ref="B2:B7"/>
    <mergeCell ref="A41:S41"/>
    <mergeCell ref="E4:F4"/>
    <mergeCell ref="C4:C7"/>
    <mergeCell ref="D4:D7"/>
    <mergeCell ref="L5:L7"/>
    <mergeCell ref="A38:B38"/>
    <mergeCell ref="H2:M2"/>
    <mergeCell ref="A2:A7"/>
    <mergeCell ref="K5:K7"/>
    <mergeCell ref="A10:S10"/>
    <mergeCell ref="R4:S4"/>
    <mergeCell ref="I4:I7"/>
    <mergeCell ref="N6:S6"/>
  </mergeCells>
  <phoneticPr fontId="0" type="noConversion"/>
  <pageMargins left="0.25" right="0.25" top="0.75" bottom="0.75" header="0.3" footer="0.3"/>
  <pageSetup paperSize="9" scale="45" firstPageNumber="0" fitToHeight="0" orientation="landscape" r:id="rId1"/>
  <headerFooter alignWithMargins="0"/>
  <rowBreaks count="3" manualBreakCount="3">
    <brk id="50" max="22" man="1"/>
    <brk id="104" max="16383" man="1"/>
    <brk id="1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титулка</vt:lpstr>
      <vt:lpstr>план</vt:lpstr>
      <vt:lpstr>Лист4</vt:lpstr>
      <vt:lpstr>план!Заголовки_для_печати</vt:lpstr>
      <vt:lpstr>титулка!Область_печати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С.М</dc:creator>
  <cp:lastModifiedBy>Svetlana_M</cp:lastModifiedBy>
  <cp:lastPrinted>2020-10-08T08:43:27Z</cp:lastPrinted>
  <dcterms:created xsi:type="dcterms:W3CDTF">2012-01-24T20:24:08Z</dcterms:created>
  <dcterms:modified xsi:type="dcterms:W3CDTF">2026-05-26T08:41:23Z</dcterms:modified>
</cp:coreProperties>
</file>